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85" windowHeight="7290" activeTab="0"/>
  </bookViews>
  <sheets>
    <sheet name="LIQUIDAZIONE" sheetId="1" r:id="rId1"/>
    <sheet name="Foglio1" sheetId="2" state="hidden" r:id="rId2"/>
    <sheet name="Foglio2" sheetId="3" state="hidden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Alessandro Bazzani</author>
  </authors>
  <commentList>
    <comment ref="A64" authorId="0">
      <text>
        <r>
          <rPr>
            <b/>
            <sz val="9"/>
            <rFont val="Tahoma"/>
            <family val="2"/>
          </rPr>
          <t>Alessandro Bazzani:</t>
        </r>
        <r>
          <rPr>
            <sz val="9"/>
            <rFont val="Tahoma"/>
            <family val="2"/>
          </rPr>
          <t xml:space="preserve">
è possibile aggiungere righe per ulteriori voci di costo; per farlo: selezionare la presente riga, copiarla (tasto destro mouse) ed inserire le celle copiate (tato destro mouse)
</t>
        </r>
      </text>
    </comment>
  </commentList>
</comments>
</file>

<file path=xl/sharedStrings.xml><?xml version="1.0" encoding="utf-8"?>
<sst xmlns="http://schemas.openxmlformats.org/spreadsheetml/2006/main" count="267" uniqueCount="144">
  <si>
    <t>ENTE RICHIEDENTE</t>
  </si>
  <si>
    <t>DESCRIZIONE PROGETTO</t>
  </si>
  <si>
    <t>TITOLO</t>
  </si>
  <si>
    <t>MASSIMALE</t>
  </si>
  <si>
    <t>CONFRONTO QUADRO ECONOMICO</t>
  </si>
  <si>
    <t>ELEGGIBILITA' AI FINI DEL CONTRIBUTO</t>
  </si>
  <si>
    <t>COSTI DEL PROGETTO DETTAGLIATI PER TIPOLOGIA (art. 4)</t>
  </si>
  <si>
    <t>COSTO APPROVATO DA PROGETTO (€)</t>
  </si>
  <si>
    <t>COSTO RENDICONTATO (€)</t>
  </si>
  <si>
    <t>%</t>
  </si>
  <si>
    <t>IMPORTO ELEGGIBILE RENDICONTATO</t>
  </si>
  <si>
    <t>costi NON AMMISSIBILI a contributo</t>
  </si>
  <si>
    <t>costi AMMISSIBILI PIENAMENTE</t>
  </si>
  <si>
    <t>acquisti e forniture di beni e servizi con effetti di prevenzione duraturi</t>
  </si>
  <si>
    <t>attività di formazione necessarie relative a costi ammissibili pieni</t>
  </si>
  <si>
    <t>costi AMMISSIBILI PARZIALMENTE</t>
  </si>
  <si>
    <t>acquisti e forniture di beni e servizi con effetti di prevenzione temporanei</t>
  </si>
  <si>
    <t>attività di formazione necessarie relative a costi ammissibili parziali</t>
  </si>
  <si>
    <t>costi INDIRETTI</t>
  </si>
  <si>
    <t>riconoscimento di contributi a soggetti privati, realizzazione di case dell'acqua</t>
  </si>
  <si>
    <t>SUB-TOTALE IMPORTO ELEGGIBILE A CONTRIBUTO SENZA COSTI ACCESSORI</t>
  </si>
  <si>
    <t>costi ACCESSORI</t>
  </si>
  <si>
    <t>attività ricognitive, di analisi, organizzazione, progettazione, coordinamento, consulenza, divulgazione, informazione, sensibilizzazione, che preludono o completano l’attività di prevenzione e riduzione dei rifiuti a cui sono associate</t>
  </si>
  <si>
    <t>AMMONTARE DEL CONTRIBUTO LIQUIDABILE</t>
  </si>
  <si>
    <t>Costi rimanenti a carico del proponente</t>
  </si>
  <si>
    <t>Ammontare di altri incentivi pubblici e/o privati previsti o ricevuti</t>
  </si>
  <si>
    <t>QUADRO ECONOMICO COSTI RENDICONTATI</t>
  </si>
  <si>
    <t>COSTO SOSTENUTO (€)</t>
  </si>
  <si>
    <t>TIPOLOGIA COSTO</t>
  </si>
  <si>
    <t>NOTE</t>
  </si>
  <si>
    <t>I - iniziative di riduzione del consumo di prodotti monouso nelle scuole</t>
  </si>
  <si>
    <t>II - iniziative di riduzione del consumo di prodotti monouso all'interno di progetti di tipo 3, o di altri progetti di riduzione del consumo di prodotti monouso (tranne case dell'acqua, a cui viene attribuita la priorità IV)</t>
  </si>
  <si>
    <t>III - progetti di riduzione degli sprechi alimentari</t>
  </si>
  <si>
    <t>IV - tutti gli altri progetti</t>
  </si>
  <si>
    <t>1 - rilievo comunale</t>
  </si>
  <si>
    <t>2 - rilievo sovracomunale</t>
  </si>
  <si>
    <t>3 - rilievo pubblico/privato</t>
  </si>
  <si>
    <t>Prot.</t>
  </si>
  <si>
    <t>Comune</t>
  </si>
  <si>
    <t>Costo totale progetto</t>
  </si>
  <si>
    <t>Contributo richiesto</t>
  </si>
  <si>
    <t>Riduzione stimata rifiuti (ton.)</t>
  </si>
  <si>
    <t>Livello priorità</t>
  </si>
  <si>
    <t>Importo eleggibile</t>
  </si>
  <si>
    <t>Contributo richiesto (%)</t>
  </si>
  <si>
    <t>Contributo ammesso (€)</t>
  </si>
  <si>
    <t>FERRARA</t>
  </si>
  <si>
    <t>cambiare per educare: meno rifiuti con le stoviglie lavabili nelle mense</t>
  </si>
  <si>
    <t>I - riduzione monouso scuole</t>
  </si>
  <si>
    <t xml:space="preserve">CASTELFRANCO EMILIA </t>
  </si>
  <si>
    <t>ecoscuola: educo riduco riuso</t>
  </si>
  <si>
    <t>CASTELVETRO DI MODENA</t>
  </si>
  <si>
    <t>castelvetro plastic free 2021</t>
  </si>
  <si>
    <t>FIORENZUOLA D’ARDA</t>
  </si>
  <si>
    <t>water project</t>
  </si>
  <si>
    <t>IMOLA</t>
  </si>
  <si>
    <t>riusiamo</t>
  </si>
  <si>
    <t>CESENA</t>
  </si>
  <si>
    <t>asciugatori elettrici in scuole comunali 2021</t>
  </si>
  <si>
    <t>RUBIERA</t>
  </si>
  <si>
    <t>riallestimento cucina scuola marco polo per utilizzo stoviglie durature</t>
  </si>
  <si>
    <t>BUDRIO</t>
  </si>
  <si>
    <t>riduzione dell’utilizzo delle plastiche monouso nelle scuole primarie</t>
  </si>
  <si>
    <t>FONTEVIVO</t>
  </si>
  <si>
    <t>punti di erogazione dell’acqua per la riduzione delle bottiglie in plastica</t>
  </si>
  <si>
    <t>BESENZONE</t>
  </si>
  <si>
    <t>rifiuti zero</t>
  </si>
  <si>
    <t>ROLO</t>
  </si>
  <si>
    <t>ricicliamo: scuola plastic free</t>
  </si>
  <si>
    <t>CASTELLARANO</t>
  </si>
  <si>
    <t>nido d'infanzia: stop alla plastica monouso</t>
  </si>
  <si>
    <t>FORMIGINE</t>
  </si>
  <si>
    <t>zero plastica? si' grazie!</t>
  </si>
  <si>
    <t>FORNOVO DI TARO</t>
  </si>
  <si>
    <t>scuole plastic free</t>
  </si>
  <si>
    <t>BERCETO</t>
  </si>
  <si>
    <t>berceto stop plastica</t>
  </si>
  <si>
    <t>TRAVERSETOLO</t>
  </si>
  <si>
    <t>fontanelle dell'acqua nelle scuole comunali</t>
  </si>
  <si>
    <t>GALLIERA</t>
  </si>
  <si>
    <t>la classe è … acqua</t>
  </si>
  <si>
    <t>CALDERARA DI RENO</t>
  </si>
  <si>
    <t>imbrocca la strada giusta: direzione plastic-free</t>
  </si>
  <si>
    <t>SORAGNA</t>
  </si>
  <si>
    <t>erogatori acqua di rete dificio scolastico di via roma</t>
  </si>
  <si>
    <t>SANT'AGATA FELTRIA</t>
  </si>
  <si>
    <t>acqua e scuola 2021 - fornitura di erogatori di acqua</t>
  </si>
  <si>
    <t>CASTELNUOVO RANGONE</t>
  </si>
  <si>
    <t>erogatori d'acqua nelle sedi comunali e nella biblioteca di montale rangone</t>
  </si>
  <si>
    <t>II - altri progetti riduzione monouso</t>
  </si>
  <si>
    <t>NOVI DI MODENA</t>
  </si>
  <si>
    <t>no plastic in town</t>
  </si>
  <si>
    <t>CAMPOSANTO</t>
  </si>
  <si>
    <t>camposanto plastica zero</t>
  </si>
  <si>
    <t>MEDICINA</t>
  </si>
  <si>
    <t>riduzione delle bottiglie di plastica monouso nelle scuole e negli uffici comunali</t>
  </si>
  <si>
    <t>SAN LAZZARO DI SAVENA</t>
  </si>
  <si>
    <t>la scuola non rifiuta</t>
  </si>
  <si>
    <t>FORLIMPOPOLI</t>
  </si>
  <si>
    <t>a scuola bevo h20 e riduzione usa e getta nelle sagre cittadine</t>
  </si>
  <si>
    <t>CAMPAGNOLA EMILIA</t>
  </si>
  <si>
    <t xml:space="preserve">erogazione acqua per eliminazione plastica uffici pubblici </t>
  </si>
  <si>
    <t>BIBBIANO</t>
  </si>
  <si>
    <t>stoviglie riutilizzabili da usare in manifestazioni, feste, eventi</t>
  </si>
  <si>
    <t>SAN GIORGIO DI PIANO</t>
  </si>
  <si>
    <t>mani pulite</t>
  </si>
  <si>
    <t>POGGIO RENATICO</t>
  </si>
  <si>
    <t>erogatori di acqua pubblica nelle scuole comunali, nel capoluogo e nelle frazioni</t>
  </si>
  <si>
    <t>BORETTO</t>
  </si>
  <si>
    <t>riduzione consumi beni usa e getta</t>
  </si>
  <si>
    <t>QUATTRO CASTELLA</t>
  </si>
  <si>
    <t>quattro castella plastic free</t>
  </si>
  <si>
    <t>MONTECHIARUGOLO</t>
  </si>
  <si>
    <t>progetto acqua corrente</t>
  </si>
  <si>
    <t>ALBARETO</t>
  </si>
  <si>
    <t>artemide2021</t>
  </si>
  <si>
    <t>MISANO ADRIATICO</t>
  </si>
  <si>
    <t>meno è meglio</t>
  </si>
  <si>
    <t>Titolo</t>
  </si>
  <si>
    <t>Perimetro intervento</t>
  </si>
  <si>
    <t>CODICE FISCALE</t>
  </si>
  <si>
    <t>REFERENTE PROGETTO</t>
  </si>
  <si>
    <t>Legale Rappresentante (nome e cognome)</t>
  </si>
  <si>
    <t>nome e cognome</t>
  </si>
  <si>
    <t>e-mail</t>
  </si>
  <si>
    <t>n. telefono</t>
  </si>
  <si>
    <t>DOMANDA LIQUIDAZIONE</t>
  </si>
  <si>
    <t>protocollo</t>
  </si>
  <si>
    <t>data</t>
  </si>
  <si>
    <t>compilazione riservata ad ATERSIR</t>
  </si>
  <si>
    <t>istruttore</t>
  </si>
  <si>
    <t>Ammontare dei costi complessivamente sostenuti</t>
  </si>
  <si>
    <t>ATTIVITA' REALIZZATE (descrizione)</t>
  </si>
  <si>
    <t>DIFFERENZA DA CONTRIBUTO RICONOSCIUTO</t>
  </si>
  <si>
    <t>Data conclusione interventi</t>
  </si>
  <si>
    <t xml:space="preserve">SCHEMA DI RIEPILOGO PER LA RENDICONTAZIONE DEI COSTI SOSTENUTI </t>
  </si>
  <si>
    <t>PROGETTO DI PREVENZIONE DEI RIFIUTI BENEFICIARIO DI CONTRIBUTO DI CUI AL BANDO 2021 SU LINEA LFB3 DEL FONDO LR 16/2015</t>
  </si>
  <si>
    <t>IL COMUNE DEVE COMPILARE SOLO LE CELLE CON SFONDO CELESTE, LE ALTRE CELLE SONO A COMPILAZIONE AUTOMATICA, O DI COMPETENZA DI ATERSIR</t>
  </si>
  <si>
    <t>NOTE COMPILAZIONE COMUNE</t>
  </si>
  <si>
    <t>NOTE ISTRUTTORIA ATERSIR</t>
  </si>
  <si>
    <t>+ righe</t>
  </si>
  <si>
    <t>TOTALE IMPORTO ELEGGIBILE A CONTRIBUTO</t>
  </si>
  <si>
    <t xml:space="preserve">COMUNE DI </t>
  </si>
  <si>
    <t>NOTA: la tipologia di costo deve essere scelta tra le opzioni del menù a tendina, ovvero: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</si>
</sst>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  <numFmt numFmtId="171" formatCode="_-* #,##0.00\ [$€-410]_-;\-* #,##0.00\ [$€-410]_-;_-* &quot;-&quot;??\ [$€-410]_-;_-@_-"/>
    <numFmt numFmtId="172" formatCode="#,##0.000_ ;\-#,##0.000\ "/>
    <numFmt numFmtId="173" formatCode="&quot;€&quot;\ #,##0.00"/>
    <numFmt numFmtId="174" formatCode="[$-F800]dddd\,\ mmmm\ dd\,\ yyyy"/>
    <numFmt numFmtId="175" formatCode="[$-410]dddd\ d\ mmmm\ yyyy"/>
    <numFmt numFmtId="176" formatCode="#,##0.00\ &quot;€&quot;"/>
    <numFmt numFmtId="177" formatCode="#####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2" applyNumberFormat="1" applyFont="1" applyBorder="1" applyAlignment="1" applyProtection="1">
      <alignment vertical="center"/>
      <protection/>
    </xf>
    <xf numFmtId="0" fontId="6" fillId="33" borderId="11" xfId="0" applyNumberFormat="1" applyFont="1" applyFill="1" applyBorder="1" applyAlignment="1" applyProtection="1">
      <alignment vertical="center"/>
      <protection/>
    </xf>
    <xf numFmtId="0" fontId="5" fillId="34" borderId="10" xfId="64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/>
      <protection/>
    </xf>
    <xf numFmtId="0" fontId="7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wrapText="1"/>
      <protection/>
    </xf>
    <xf numFmtId="0" fontId="7" fillId="0" borderId="0" xfId="0" applyNumberFormat="1" applyFont="1" applyBorder="1" applyAlignment="1" applyProtection="1">
      <alignment wrapText="1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5" fillId="34" borderId="10" xfId="64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/>
      <protection/>
    </xf>
    <xf numFmtId="169" fontId="8" fillId="0" borderId="0" xfId="64" applyFont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 horizontal="right" vertical="center"/>
      <protection/>
    </xf>
    <xf numFmtId="0" fontId="8" fillId="34" borderId="10" xfId="64" applyNumberFormat="1" applyFont="1" applyFill="1" applyBorder="1" applyAlignment="1" applyProtection="1">
      <alignment horizontal="left" vertical="center"/>
      <protection/>
    </xf>
    <xf numFmtId="169" fontId="5" fillId="0" borderId="0" xfId="64" applyFont="1" applyFill="1" applyBorder="1" applyAlignment="1" applyProtection="1">
      <alignment horizontal="right" vertical="center"/>
      <protection/>
    </xf>
    <xf numFmtId="169" fontId="5" fillId="0" borderId="0" xfId="64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/>
      <protection/>
    </xf>
    <xf numFmtId="169" fontId="5" fillId="34" borderId="10" xfId="64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169" fontId="12" fillId="0" borderId="10" xfId="64" applyFont="1" applyFill="1" applyBorder="1" applyAlignment="1">
      <alignment vertical="center"/>
    </xf>
    <xf numFmtId="10" fontId="12" fillId="0" borderId="10" xfId="52" applyNumberFormat="1" applyFont="1" applyFill="1" applyBorder="1" applyAlignment="1">
      <alignment vertical="center"/>
    </xf>
    <xf numFmtId="2" fontId="12" fillId="0" borderId="10" xfId="64" applyNumberFormat="1" applyFont="1" applyFill="1" applyBorder="1" applyAlignment="1">
      <alignment vertical="center"/>
    </xf>
    <xf numFmtId="0" fontId="12" fillId="0" borderId="10" xfId="64" applyNumberFormat="1" applyFont="1" applyFill="1" applyBorder="1" applyAlignment="1">
      <alignment vertical="center" wrapText="1"/>
    </xf>
    <xf numFmtId="0" fontId="13" fillId="35" borderId="10" xfId="0" applyNumberFormat="1" applyFont="1" applyFill="1" applyBorder="1" applyAlignment="1">
      <alignment vertical="center" wrapText="1"/>
    </xf>
    <xf numFmtId="0" fontId="13" fillId="35" borderId="10" xfId="0" applyNumberFormat="1" applyFont="1" applyFill="1" applyBorder="1" applyAlignment="1">
      <alignment vertical="center" wrapText="1"/>
    </xf>
    <xf numFmtId="0" fontId="12" fillId="0" borderId="10" xfId="64" applyNumberFormat="1" applyFont="1" applyFill="1" applyBorder="1" applyAlignment="1">
      <alignment vertical="center"/>
    </xf>
    <xf numFmtId="0" fontId="12" fillId="0" borderId="10" xfId="47" applyNumberFormat="1" applyFont="1" applyFill="1" applyBorder="1" applyAlignment="1">
      <alignment vertical="center" wrapText="1"/>
    </xf>
    <xf numFmtId="2" fontId="13" fillId="35" borderId="10" xfId="0" applyNumberFormat="1" applyFont="1" applyFill="1" applyBorder="1" applyAlignment="1">
      <alignment vertical="center" wrapText="1"/>
    </xf>
    <xf numFmtId="0" fontId="13" fillId="35" borderId="10" xfId="64" applyNumberFormat="1" applyFont="1" applyFill="1" applyBorder="1" applyAlignment="1">
      <alignment vertical="center" wrapText="1"/>
    </xf>
    <xf numFmtId="0" fontId="13" fillId="35" borderId="10" xfId="52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33" borderId="12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>
      <alignment/>
    </xf>
    <xf numFmtId="0" fontId="5" fillId="36" borderId="10" xfId="64" applyNumberFormat="1" applyFont="1" applyFill="1" applyBorder="1" applyAlignment="1" applyProtection="1">
      <alignment vertical="center"/>
      <protection locked="0"/>
    </xf>
    <xf numFmtId="171" fontId="5" fillId="34" borderId="10" xfId="64" applyNumberFormat="1" applyFont="1" applyFill="1" applyBorder="1" applyAlignment="1" applyProtection="1">
      <alignment horizontal="right" vertical="center"/>
      <protection locked="0"/>
    </xf>
    <xf numFmtId="0" fontId="5" fillId="36" borderId="10" xfId="0" applyNumberFormat="1" applyFont="1" applyFill="1" applyBorder="1" applyAlignment="1" applyProtection="1">
      <alignment/>
      <protection/>
    </xf>
    <xf numFmtId="0" fontId="5" fillId="36" borderId="10" xfId="52" applyNumberFormat="1" applyFont="1" applyFill="1" applyBorder="1" applyAlignment="1" applyProtection="1">
      <alignment vertical="center"/>
      <protection/>
    </xf>
    <xf numFmtId="9" fontId="5" fillId="36" borderId="10" xfId="52" applyFont="1" applyFill="1" applyBorder="1" applyAlignment="1" applyProtection="1">
      <alignment vertical="center"/>
      <protection locked="0"/>
    </xf>
    <xf numFmtId="0" fontId="14" fillId="37" borderId="14" xfId="0" applyFont="1" applyFill="1" applyBorder="1" applyAlignment="1">
      <alignment/>
    </xf>
    <xf numFmtId="0" fontId="15" fillId="37" borderId="15" xfId="0" applyFont="1" applyFill="1" applyBorder="1" applyAlignment="1">
      <alignment/>
    </xf>
    <xf numFmtId="0" fontId="15" fillId="37" borderId="16" xfId="0" applyFont="1" applyFill="1" applyBorder="1" applyAlignment="1">
      <alignment/>
    </xf>
    <xf numFmtId="0" fontId="15" fillId="37" borderId="17" xfId="0" applyNumberFormat="1" applyFont="1" applyFill="1" applyBorder="1" applyAlignment="1" applyProtection="1">
      <alignment vertical="center" wrapText="1"/>
      <protection/>
    </xf>
    <xf numFmtId="0" fontId="15" fillId="37" borderId="0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10" xfId="64" applyNumberFormat="1" applyFont="1" applyFill="1" applyBorder="1" applyAlignment="1" applyProtection="1">
      <alignment vertical="center"/>
      <protection locked="0"/>
    </xf>
    <xf numFmtId="0" fontId="15" fillId="37" borderId="19" xfId="0" applyNumberFormat="1" applyFont="1" applyFill="1" applyBorder="1" applyAlignment="1" applyProtection="1">
      <alignment vertical="center" wrapText="1"/>
      <protection/>
    </xf>
    <xf numFmtId="14" fontId="15" fillId="37" borderId="20" xfId="64" applyNumberFormat="1" applyFont="1" applyFill="1" applyBorder="1" applyAlignment="1" applyProtection="1">
      <alignment vertical="center"/>
      <protection locked="0"/>
    </xf>
    <xf numFmtId="0" fontId="15" fillId="37" borderId="21" xfId="0" applyFont="1" applyFill="1" applyBorder="1" applyAlignment="1">
      <alignment/>
    </xf>
    <xf numFmtId="0" fontId="7" fillId="0" borderId="11" xfId="0" applyNumberFormat="1" applyFont="1" applyBorder="1" applyAlignment="1" applyProtection="1">
      <alignment wrapText="1"/>
      <protection/>
    </xf>
    <xf numFmtId="176" fontId="8" fillId="36" borderId="10" xfId="64" applyNumberFormat="1" applyFont="1" applyFill="1" applyBorder="1" applyAlignment="1" applyProtection="1">
      <alignment vertical="center" wrapText="1"/>
      <protection/>
    </xf>
    <xf numFmtId="176" fontId="5" fillId="36" borderId="10" xfId="64" applyNumberFormat="1" applyFont="1" applyFill="1" applyBorder="1" applyAlignment="1" applyProtection="1">
      <alignment vertical="center"/>
      <protection locked="0"/>
    </xf>
    <xf numFmtId="176" fontId="5" fillId="36" borderId="10" xfId="64" applyNumberFormat="1" applyFont="1" applyFill="1" applyBorder="1" applyAlignment="1" applyProtection="1">
      <alignment horizontal="right" vertical="center"/>
      <protection locked="0"/>
    </xf>
    <xf numFmtId="176" fontId="8" fillId="0" borderId="0" xfId="64" applyNumberFormat="1" applyFont="1" applyFill="1" applyAlignment="1" applyProtection="1">
      <alignment/>
      <protection/>
    </xf>
    <xf numFmtId="176" fontId="5" fillId="36" borderId="10" xfId="64" applyNumberFormat="1" applyFont="1" applyFill="1" applyBorder="1" applyAlignment="1" applyProtection="1">
      <alignment horizontal="right" vertical="center"/>
      <protection/>
    </xf>
    <xf numFmtId="176" fontId="8" fillId="36" borderId="10" xfId="64" applyNumberFormat="1" applyFont="1" applyFill="1" applyBorder="1" applyAlignment="1" applyProtection="1">
      <alignment horizontal="left" vertical="center"/>
      <protection/>
    </xf>
    <xf numFmtId="176" fontId="5" fillId="34" borderId="10" xfId="64" applyNumberFormat="1" applyFont="1" applyFill="1" applyBorder="1" applyAlignment="1" applyProtection="1">
      <alignment vertical="center" wrapText="1"/>
      <protection/>
    </xf>
    <xf numFmtId="176" fontId="7" fillId="36" borderId="10" xfId="64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ill="1" applyAlignment="1">
      <alignment/>
    </xf>
    <xf numFmtId="0" fontId="6" fillId="34" borderId="11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6" fillId="37" borderId="11" xfId="0" applyNumberFormat="1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0" fillId="37" borderId="10" xfId="0" applyNumberFormat="1" applyFill="1" applyBorder="1" applyAlignment="1" quotePrefix="1">
      <alignment/>
    </xf>
    <xf numFmtId="0" fontId="7" fillId="36" borderId="10" xfId="64" applyNumberFormat="1" applyFont="1" applyFill="1" applyBorder="1" applyAlignment="1" applyProtection="1">
      <alignment vertical="center"/>
      <protection/>
    </xf>
    <xf numFmtId="0" fontId="8" fillId="36" borderId="10" xfId="64" applyNumberFormat="1" applyFont="1" applyFill="1" applyBorder="1" applyAlignment="1" applyProtection="1">
      <alignment vertical="center"/>
      <protection/>
    </xf>
    <xf numFmtId="0" fontId="17" fillId="38" borderId="11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2" xfId="0" applyFill="1" applyBorder="1" applyAlignment="1">
      <alignment/>
    </xf>
    <xf numFmtId="0" fontId="5" fillId="34" borderId="10" xfId="64" applyNumberFormat="1" applyFont="1" applyFill="1" applyBorder="1" applyAlignment="1" applyProtection="1">
      <alignment horizontal="center" vertical="center"/>
      <protection locked="0"/>
    </xf>
    <xf numFmtId="0" fontId="5" fillId="39" borderId="10" xfId="64" applyNumberFormat="1" applyFont="1" applyFill="1" applyBorder="1" applyAlignment="1" applyProtection="1">
      <alignment horizontal="center" vertical="center"/>
      <protection locked="0"/>
    </xf>
    <xf numFmtId="0" fontId="18" fillId="34" borderId="10" xfId="36" applyNumberFormat="1" applyFont="1" applyFill="1" applyBorder="1" applyAlignment="1" applyProtection="1">
      <alignment vertical="center"/>
      <protection locked="0"/>
    </xf>
    <xf numFmtId="14" fontId="5" fillId="34" borderId="10" xfId="64" applyNumberFormat="1" applyFont="1" applyFill="1" applyBorder="1" applyAlignment="1" applyProtection="1">
      <alignment horizontal="center" vertical="center"/>
      <protection locked="0"/>
    </xf>
    <xf numFmtId="171" fontId="6" fillId="34" borderId="10" xfId="64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 applyProtection="1">
      <alignment/>
      <protection/>
    </xf>
    <xf numFmtId="176" fontId="6" fillId="34" borderId="10" xfId="64" applyNumberFormat="1" applyFont="1" applyFill="1" applyBorder="1" applyAlignment="1" applyProtection="1">
      <alignment horizontal="center" vertical="center" wrapText="1"/>
      <protection/>
    </xf>
    <xf numFmtId="176" fontId="5" fillId="36" borderId="13" xfId="64" applyNumberFormat="1" applyFont="1" applyFill="1" applyBorder="1" applyAlignment="1" applyProtection="1">
      <alignment horizontal="center" vertical="center"/>
      <protection/>
    </xf>
    <xf numFmtId="176" fontId="5" fillId="36" borderId="10" xfId="64" applyNumberFormat="1" applyFont="1" applyFill="1" applyBorder="1" applyAlignment="1" applyProtection="1">
      <alignment horizontal="center" vertical="center"/>
      <protection/>
    </xf>
    <xf numFmtId="176" fontId="5" fillId="34" borderId="10" xfId="64" applyNumberFormat="1" applyFont="1" applyFill="1" applyBorder="1" applyAlignment="1" applyProtection="1">
      <alignment horizontal="center" vertical="center"/>
      <protection locked="0"/>
    </xf>
    <xf numFmtId="176" fontId="7" fillId="36" borderId="10" xfId="64" applyNumberFormat="1" applyFont="1" applyFill="1" applyBorder="1" applyAlignment="1" applyProtection="1">
      <alignment horizontal="center" vertical="center"/>
      <protection/>
    </xf>
    <xf numFmtId="49" fontId="5" fillId="34" borderId="10" xfId="64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12" fillId="39" borderId="10" xfId="0" applyNumberFormat="1" applyFont="1" applyFill="1" applyBorder="1" applyAlignment="1" applyProtection="1">
      <alignment horizontal="left"/>
      <protection/>
    </xf>
    <xf numFmtId="0" fontId="5" fillId="34" borderId="26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5" fillId="34" borderId="27" xfId="0" applyNumberFormat="1" applyFont="1" applyFill="1" applyBorder="1" applyAlignment="1">
      <alignment horizontal="left"/>
    </xf>
    <xf numFmtId="0" fontId="5" fillId="34" borderId="28" xfId="0" applyNumberFormat="1" applyFont="1" applyFill="1" applyBorder="1" applyAlignment="1">
      <alignment horizontal="left"/>
    </xf>
    <xf numFmtId="0" fontId="5" fillId="34" borderId="22" xfId="0" applyNumberFormat="1" applyFont="1" applyFill="1" applyBorder="1" applyAlignment="1">
      <alignment horizontal="left"/>
    </xf>
    <xf numFmtId="0" fontId="5" fillId="34" borderId="29" xfId="0" applyNumberFormat="1" applyFont="1" applyFill="1" applyBorder="1" applyAlignment="1">
      <alignment horizontal="left"/>
    </xf>
    <xf numFmtId="0" fontId="5" fillId="37" borderId="26" xfId="0" applyNumberFormat="1" applyFont="1" applyFill="1" applyBorder="1" applyAlignment="1" applyProtection="1">
      <alignment horizontal="left" vertical="center" wrapText="1"/>
      <protection/>
    </xf>
    <xf numFmtId="0" fontId="5" fillId="37" borderId="0" xfId="0" applyNumberFormat="1" applyFont="1" applyFill="1" applyBorder="1" applyAlignment="1" applyProtection="1">
      <alignment horizontal="left" vertical="center" wrapText="1"/>
      <protection/>
    </xf>
    <xf numFmtId="0" fontId="5" fillId="37" borderId="27" xfId="0" applyNumberFormat="1" applyFont="1" applyFill="1" applyBorder="1" applyAlignment="1" applyProtection="1">
      <alignment horizontal="left" vertical="center" wrapText="1"/>
      <protection/>
    </xf>
    <xf numFmtId="0" fontId="5" fillId="37" borderId="28" xfId="0" applyNumberFormat="1" applyFont="1" applyFill="1" applyBorder="1" applyAlignment="1" applyProtection="1">
      <alignment horizontal="left" vertical="center" wrapText="1"/>
      <protection/>
    </xf>
    <xf numFmtId="0" fontId="5" fillId="37" borderId="22" xfId="0" applyNumberFormat="1" applyFont="1" applyFill="1" applyBorder="1" applyAlignment="1" applyProtection="1">
      <alignment horizontal="left" vertical="center" wrapText="1"/>
      <protection/>
    </xf>
    <xf numFmtId="0" fontId="5" fillId="37" borderId="29" xfId="0" applyNumberFormat="1" applyFont="1" applyFill="1" applyBorder="1" applyAlignment="1" applyProtection="1">
      <alignment horizontal="left" vertical="center" wrapText="1"/>
      <protection/>
    </xf>
    <xf numFmtId="0" fontId="12" fillId="39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7" fillId="0" borderId="28" xfId="0" applyNumberFormat="1" applyFont="1" applyBorder="1" applyAlignment="1" applyProtection="1">
      <alignment horizontal="left"/>
      <protection/>
    </xf>
    <xf numFmtId="0" fontId="7" fillId="0" borderId="22" xfId="0" applyNumberFormat="1" applyFont="1" applyBorder="1" applyAlignment="1" applyProtection="1">
      <alignment horizontal="left"/>
      <protection/>
    </xf>
    <xf numFmtId="0" fontId="12" fillId="39" borderId="11" xfId="0" applyNumberFormat="1" applyFont="1" applyFill="1" applyBorder="1" applyAlignment="1" applyProtection="1">
      <alignment horizontal="left"/>
      <protection/>
    </xf>
    <xf numFmtId="0" fontId="12" fillId="39" borderId="23" xfId="0" applyNumberFormat="1" applyFont="1" applyFill="1" applyBorder="1" applyAlignment="1" applyProtection="1">
      <alignment horizontal="left"/>
      <protection/>
    </xf>
    <xf numFmtId="0" fontId="12" fillId="39" borderId="12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dxfs count="4">
    <dxf>
      <font>
        <color rgb="FF9C0006"/>
      </font>
      <fill>
        <patternFill>
          <bgColor rgb="FFFFC7CE"/>
        </patternFill>
      </fill>
    </dxf>
    <dxf>
      <font>
        <color theme="6" tint="0.7999799847602844"/>
      </font>
    </dxf>
    <dxf>
      <font>
        <color theme="6" tint="0.7999799847602844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1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18.00390625" style="0" customWidth="1"/>
    <col min="2" max="2" width="57.140625" style="0" customWidth="1"/>
    <col min="3" max="3" width="78.8515625" style="0" customWidth="1"/>
    <col min="4" max="4" width="24.7109375" style="0" customWidth="1"/>
    <col min="5" max="5" width="31.140625" style="0" customWidth="1"/>
    <col min="6" max="6" width="21.7109375" style="0" customWidth="1"/>
    <col min="7" max="7" width="30.8515625" style="0" customWidth="1"/>
    <col min="8" max="8" width="19.00390625" style="0" customWidth="1"/>
    <col min="12" max="12" width="22.00390625" style="0" hidden="1" customWidth="1"/>
  </cols>
  <sheetData>
    <row r="2" spans="2:4" ht="18.75">
      <c r="B2" s="76" t="s">
        <v>136</v>
      </c>
      <c r="C2" s="77"/>
      <c r="D2" s="77"/>
    </row>
    <row r="3" spans="2:3" ht="18.75">
      <c r="B3" s="78" t="s">
        <v>135</v>
      </c>
      <c r="C3" s="79"/>
    </row>
    <row r="4" spans="2:3" ht="18.75">
      <c r="B4" s="80"/>
      <c r="C4" s="46"/>
    </row>
    <row r="5" spans="2:12" ht="18.75">
      <c r="B5" s="91" t="s">
        <v>137</v>
      </c>
      <c r="C5" s="92"/>
      <c r="D5" s="92"/>
      <c r="E5" s="93"/>
      <c r="L5" t="s">
        <v>114</v>
      </c>
    </row>
    <row r="6" ht="15">
      <c r="L6" t="s">
        <v>75</v>
      </c>
    </row>
    <row r="7" ht="15.75" thickBot="1">
      <c r="L7" t="s">
        <v>65</v>
      </c>
    </row>
    <row r="8" spans="2:12" ht="18.75">
      <c r="B8" s="33" t="s">
        <v>0</v>
      </c>
      <c r="C8" s="1"/>
      <c r="E8" s="54" t="s">
        <v>129</v>
      </c>
      <c r="F8" s="55"/>
      <c r="G8" s="56"/>
      <c r="L8" t="s">
        <v>102</v>
      </c>
    </row>
    <row r="9" spans="2:12" ht="18.75">
      <c r="B9" s="2" t="s">
        <v>142</v>
      </c>
      <c r="C9" s="95"/>
      <c r="E9" s="57" t="s">
        <v>126</v>
      </c>
      <c r="F9" s="58"/>
      <c r="G9" s="59"/>
      <c r="L9" t="s">
        <v>108</v>
      </c>
    </row>
    <row r="10" spans="2:12" ht="18.75">
      <c r="B10" s="2" t="s">
        <v>120</v>
      </c>
      <c r="C10" s="105"/>
      <c r="E10" s="57" t="s">
        <v>127</v>
      </c>
      <c r="F10" s="60"/>
      <c r="G10" s="59"/>
      <c r="L10" t="s">
        <v>61</v>
      </c>
    </row>
    <row r="11" spans="2:12" ht="37.5">
      <c r="B11" s="2" t="s">
        <v>122</v>
      </c>
      <c r="C11" s="94"/>
      <c r="D11" s="4"/>
      <c r="E11" s="57" t="s">
        <v>128</v>
      </c>
      <c r="F11" s="60"/>
      <c r="G11" s="59"/>
      <c r="L11" t="s">
        <v>81</v>
      </c>
    </row>
    <row r="12" spans="2:12" ht="19.5" thickBot="1">
      <c r="B12" s="3"/>
      <c r="C12" s="1"/>
      <c r="D12" s="4"/>
      <c r="E12" s="61" t="s">
        <v>130</v>
      </c>
      <c r="F12" s="62"/>
      <c r="G12" s="63"/>
      <c r="L12" t="s">
        <v>100</v>
      </c>
    </row>
    <row r="13" spans="2:12" ht="18.75">
      <c r="B13" s="33" t="s">
        <v>121</v>
      </c>
      <c r="C13" s="1"/>
      <c r="L13" t="s">
        <v>92</v>
      </c>
    </row>
    <row r="14" spans="2:12" ht="18.75">
      <c r="B14" s="2" t="s">
        <v>123</v>
      </c>
      <c r="C14" s="7"/>
      <c r="L14" t="s">
        <v>49</v>
      </c>
    </row>
    <row r="15" spans="2:12" ht="18.75">
      <c r="B15" s="2" t="s">
        <v>124</v>
      </c>
      <c r="C15" s="96"/>
      <c r="L15" t="s">
        <v>69</v>
      </c>
    </row>
    <row r="16" spans="2:12" ht="18.75">
      <c r="B16" s="2" t="s">
        <v>125</v>
      </c>
      <c r="C16" s="94"/>
      <c r="D16" s="4"/>
      <c r="E16" s="5"/>
      <c r="L16" t="s">
        <v>87</v>
      </c>
    </row>
    <row r="17" spans="2:12" ht="18.75">
      <c r="B17" s="3"/>
      <c r="C17" s="1"/>
      <c r="D17" s="4"/>
      <c r="E17" s="5"/>
      <c r="L17" t="s">
        <v>51</v>
      </c>
    </row>
    <row r="18" spans="2:12" ht="18.75">
      <c r="B18" s="45" t="s">
        <v>1</v>
      </c>
      <c r="C18" s="3"/>
      <c r="D18" s="1"/>
      <c r="E18" s="1"/>
      <c r="L18" t="s">
        <v>57</v>
      </c>
    </row>
    <row r="19" spans="2:12" ht="18.75">
      <c r="B19" s="2" t="s">
        <v>2</v>
      </c>
      <c r="C19" s="49">
        <f>_xlfn.IFERROR(VLOOKUP($C$9,Foglio1!$C:$L,MATCH(B19,Foglio1!$C$2:$L$2,0),0),"")</f>
      </c>
      <c r="L19" t="s">
        <v>46</v>
      </c>
    </row>
    <row r="20" spans="2:12" ht="18.75">
      <c r="B20" s="2" t="s">
        <v>119</v>
      </c>
      <c r="C20" s="49">
        <f>_xlfn.IFERROR(VLOOKUP($C$9,Foglio1!$C:$L,MATCH(B20,Foglio1!$C$2:$L$2,0),0),"")</f>
      </c>
      <c r="L20" t="s">
        <v>53</v>
      </c>
    </row>
    <row r="21" spans="2:12" ht="18.75">
      <c r="B21" s="2" t="s">
        <v>3</v>
      </c>
      <c r="C21" s="101">
        <f>IF(LEFT(C20,1)="1",30000,IF(ISBLANK(C20),"",50000))</f>
        <v>50000</v>
      </c>
      <c r="L21" t="s">
        <v>63</v>
      </c>
    </row>
    <row r="22" spans="2:12" ht="18.75">
      <c r="B22" s="2" t="s">
        <v>42</v>
      </c>
      <c r="C22" s="49">
        <f>_xlfn.IFERROR(VLOOKUP($C$9,Foglio1!$C:$L,MATCH(B22,Foglio1!$C$2:$L$2,0),0),"")</f>
      </c>
      <c r="L22" t="s">
        <v>98</v>
      </c>
    </row>
    <row r="23" spans="2:12" ht="18.75">
      <c r="B23" s="2" t="s">
        <v>44</v>
      </c>
      <c r="C23" s="53">
        <f>_xlfn.IFERROR(VLOOKUP($C$9,Foglio1!$C:$L,MATCH(B23,Foglio1!$C$2:$L$2,0),0),"")</f>
      </c>
      <c r="L23" t="s">
        <v>71</v>
      </c>
    </row>
    <row r="24" spans="2:12" ht="18.75">
      <c r="B24" s="2" t="s">
        <v>45</v>
      </c>
      <c r="C24" s="66">
        <f>_xlfn.IFERROR(VLOOKUP($C$9,Foglio1!$C:$L,MATCH(B24,Foglio1!$C$2:$L$2,0),0),"")</f>
      </c>
      <c r="L24" t="s">
        <v>73</v>
      </c>
    </row>
    <row r="25" spans="2:12" ht="18.75">
      <c r="B25" s="2" t="s">
        <v>134</v>
      </c>
      <c r="C25" s="97"/>
      <c r="L25" t="s">
        <v>79</v>
      </c>
    </row>
    <row r="26" ht="15">
      <c r="L26" t="s">
        <v>55</v>
      </c>
    </row>
    <row r="27" spans="2:12" ht="18.75">
      <c r="B27" s="6" t="s">
        <v>4</v>
      </c>
      <c r="C27" s="47"/>
      <c r="D27" s="1"/>
      <c r="E27" s="1"/>
      <c r="F27" s="6" t="s">
        <v>5</v>
      </c>
      <c r="G27" s="48"/>
      <c r="H27" s="1"/>
      <c r="L27" t="s">
        <v>94</v>
      </c>
    </row>
    <row r="28" spans="2:12" ht="56.25">
      <c r="B28" s="9" t="s">
        <v>6</v>
      </c>
      <c r="C28" s="10"/>
      <c r="D28" s="11" t="s">
        <v>7</v>
      </c>
      <c r="E28" s="11" t="s">
        <v>8</v>
      </c>
      <c r="F28" s="12" t="s">
        <v>9</v>
      </c>
      <c r="G28" s="13" t="s">
        <v>10</v>
      </c>
      <c r="H28" s="14" t="s">
        <v>29</v>
      </c>
      <c r="L28" t="s">
        <v>116</v>
      </c>
    </row>
    <row r="29" spans="2:12" ht="18.75">
      <c r="B29" s="1"/>
      <c r="C29" s="15" t="s">
        <v>11</v>
      </c>
      <c r="D29" s="50"/>
      <c r="E29" s="67">
        <f>SUMIF($D$49:$D$65,C29,$C$49:$C$65)</f>
        <v>0</v>
      </c>
      <c r="F29" s="51">
        <v>0</v>
      </c>
      <c r="G29" s="69">
        <f aca="true" t="shared" si="0" ref="G29:G34">+E29*F29</f>
        <v>0</v>
      </c>
      <c r="H29" s="16"/>
      <c r="L29" t="s">
        <v>112</v>
      </c>
    </row>
    <row r="30" spans="2:12" ht="37.5">
      <c r="B30" s="2" t="s">
        <v>12</v>
      </c>
      <c r="C30" s="2" t="s">
        <v>13</v>
      </c>
      <c r="D30" s="98"/>
      <c r="E30" s="67">
        <f aca="true" t="shared" si="1" ref="E30:E36">SUMIF($D$49:$D$65,C30,$C$49:$C$65)</f>
        <v>0</v>
      </c>
      <c r="F30" s="52">
        <v>1</v>
      </c>
      <c r="G30" s="69">
        <f t="shared" si="0"/>
        <v>0</v>
      </c>
      <c r="H30" s="16"/>
      <c r="L30" t="s">
        <v>90</v>
      </c>
    </row>
    <row r="31" spans="2:12" ht="37.5">
      <c r="B31" s="2" t="s">
        <v>12</v>
      </c>
      <c r="C31" s="2" t="s">
        <v>14</v>
      </c>
      <c r="D31" s="50">
        <v>0</v>
      </c>
      <c r="E31" s="67">
        <f t="shared" si="1"/>
        <v>0</v>
      </c>
      <c r="F31" s="52">
        <v>1</v>
      </c>
      <c r="G31" s="69">
        <f t="shared" si="0"/>
        <v>0</v>
      </c>
      <c r="H31" s="16"/>
      <c r="L31" t="s">
        <v>106</v>
      </c>
    </row>
    <row r="32" spans="2:12" ht="37.5">
      <c r="B32" s="2" t="s">
        <v>15</v>
      </c>
      <c r="C32" s="2" t="s">
        <v>16</v>
      </c>
      <c r="D32" s="50">
        <v>0</v>
      </c>
      <c r="E32" s="67">
        <f t="shared" si="1"/>
        <v>0</v>
      </c>
      <c r="F32" s="52">
        <v>0.5</v>
      </c>
      <c r="G32" s="69">
        <f t="shared" si="0"/>
        <v>0</v>
      </c>
      <c r="H32" s="16"/>
      <c r="L32" t="s">
        <v>110</v>
      </c>
    </row>
    <row r="33" spans="2:12" ht="37.5">
      <c r="B33" s="2" t="s">
        <v>15</v>
      </c>
      <c r="C33" s="2" t="s">
        <v>17</v>
      </c>
      <c r="D33" s="50">
        <v>0</v>
      </c>
      <c r="E33" s="67">
        <f t="shared" si="1"/>
        <v>0</v>
      </c>
      <c r="F33" s="52">
        <v>0.5</v>
      </c>
      <c r="G33" s="69">
        <f t="shared" si="0"/>
        <v>0</v>
      </c>
      <c r="H33" s="16"/>
      <c r="L33" t="s">
        <v>67</v>
      </c>
    </row>
    <row r="34" spans="2:12" ht="37.5">
      <c r="B34" s="2" t="s">
        <v>18</v>
      </c>
      <c r="C34" s="2" t="s">
        <v>19</v>
      </c>
      <c r="D34" s="50">
        <v>0</v>
      </c>
      <c r="E34" s="67">
        <f t="shared" si="1"/>
        <v>0</v>
      </c>
      <c r="F34" s="52">
        <v>0.5</v>
      </c>
      <c r="G34" s="69">
        <f t="shared" si="0"/>
        <v>0</v>
      </c>
      <c r="H34" s="16"/>
      <c r="L34" t="s">
        <v>59</v>
      </c>
    </row>
    <row r="35" spans="2:12" ht="18.75">
      <c r="B35" s="17"/>
      <c r="C35" s="18"/>
      <c r="D35" s="19"/>
      <c r="E35" s="68"/>
      <c r="F35" s="20" t="s">
        <v>20</v>
      </c>
      <c r="G35" s="70">
        <f>SUM(G29:G34)</f>
        <v>0</v>
      </c>
      <c r="H35" s="21"/>
      <c r="L35" t="s">
        <v>104</v>
      </c>
    </row>
    <row r="36" spans="2:12" ht="93.75">
      <c r="B36" s="2" t="s">
        <v>21</v>
      </c>
      <c r="C36" s="2" t="s">
        <v>22</v>
      </c>
      <c r="D36" s="31">
        <v>0</v>
      </c>
      <c r="E36" s="67">
        <f t="shared" si="1"/>
        <v>0</v>
      </c>
      <c r="F36" s="52">
        <v>0.5</v>
      </c>
      <c r="G36" s="69">
        <f>MIN(+E36*F36,G35*0.3)</f>
        <v>0</v>
      </c>
      <c r="H36" s="16"/>
      <c r="L36" t="s">
        <v>96</v>
      </c>
    </row>
    <row r="37" spans="2:12" ht="18.75">
      <c r="B37" s="12" t="s">
        <v>131</v>
      </c>
      <c r="C37" s="12"/>
      <c r="D37" s="98">
        <f>SUM(D36,D29:D34)</f>
        <v>0</v>
      </c>
      <c r="E37" s="69">
        <f>SUM(E29:E36)</f>
        <v>0</v>
      </c>
      <c r="F37" s="22"/>
      <c r="G37" s="22"/>
      <c r="H37" s="23"/>
      <c r="L37" t="s">
        <v>85</v>
      </c>
    </row>
    <row r="38" spans="2:12" ht="18.75">
      <c r="B38" s="3"/>
      <c r="C38" s="3"/>
      <c r="E38" s="5"/>
      <c r="F38" s="23"/>
      <c r="G38" s="23"/>
      <c r="H38" s="23"/>
      <c r="L38" t="s">
        <v>83</v>
      </c>
    </row>
    <row r="39" spans="2:12" ht="18.75">
      <c r="B39" s="1"/>
      <c r="C39" s="89" t="s">
        <v>141</v>
      </c>
      <c r="D39" s="104">
        <f>+G35+G36</f>
        <v>0</v>
      </c>
      <c r="E39" s="74"/>
      <c r="G39" s="1"/>
      <c r="H39" s="1"/>
      <c r="L39" t="s">
        <v>77</v>
      </c>
    </row>
    <row r="40" spans="2:8" ht="18.75">
      <c r="B40" s="1"/>
      <c r="C40" s="89" t="s">
        <v>23</v>
      </c>
      <c r="D40" s="72">
        <f>+_xlfn.IFERROR(MIN(ROUND(D39*ROUND(C23,4),0),C24),0)</f>
        <v>0</v>
      </c>
      <c r="E40" s="74"/>
      <c r="G40" s="1"/>
      <c r="H40" s="1"/>
    </row>
    <row r="41" spans="2:8" ht="18.75">
      <c r="B41" s="1"/>
      <c r="C41" s="90" t="s">
        <v>133</v>
      </c>
      <c r="D41" s="65">
        <f>_xlfn.IFERROR(MAX(0,C24-D40),0)</f>
        <v>0</v>
      </c>
      <c r="E41" s="74"/>
      <c r="G41" s="1"/>
      <c r="H41" s="1"/>
    </row>
    <row r="42" spans="2:8" ht="18.75">
      <c r="B42" s="24"/>
      <c r="C42" s="25"/>
      <c r="D42" s="1"/>
      <c r="E42" s="75"/>
      <c r="F42" s="26"/>
      <c r="G42" s="26"/>
      <c r="H42" s="26"/>
    </row>
    <row r="43" spans="2:8" ht="18.75">
      <c r="B43" s="123" t="s">
        <v>24</v>
      </c>
      <c r="C43" s="124"/>
      <c r="D43" s="102">
        <f>+E37-D40-D44</f>
        <v>0</v>
      </c>
      <c r="E43" s="73">
        <f>IF(D43&lt;0,"Attenzione, la somma dei contributi supera i costi sostenuti","")</f>
      </c>
      <c r="F43" s="1"/>
      <c r="G43" s="1"/>
      <c r="H43" s="1"/>
    </row>
    <row r="44" spans="2:8" ht="18.75">
      <c r="B44" s="123" t="s">
        <v>25</v>
      </c>
      <c r="C44" s="124"/>
      <c r="D44" s="103">
        <v>0</v>
      </c>
      <c r="E44" s="27"/>
      <c r="F44" s="28"/>
      <c r="G44" s="28"/>
      <c r="H44" s="28"/>
    </row>
    <row r="45" spans="2:8" ht="18.75">
      <c r="B45" s="8"/>
      <c r="C45" s="8"/>
      <c r="D45" s="8"/>
      <c r="E45" s="8"/>
      <c r="F45" s="8"/>
      <c r="G45" s="8"/>
      <c r="H45" s="8"/>
    </row>
    <row r="46" spans="2:8" ht="15">
      <c r="B46" s="1"/>
      <c r="C46" s="1"/>
      <c r="D46" s="1"/>
      <c r="E46" s="1"/>
      <c r="F46" s="1"/>
      <c r="G46" s="1"/>
      <c r="H46" s="1"/>
    </row>
    <row r="47" spans="2:8" ht="18.75">
      <c r="B47" s="6" t="s">
        <v>26</v>
      </c>
      <c r="C47" s="29"/>
      <c r="D47" s="1"/>
      <c r="E47" s="8"/>
      <c r="F47" s="1"/>
      <c r="G47" s="1"/>
      <c r="H47" s="1"/>
    </row>
    <row r="48" spans="2:8" ht="18.75">
      <c r="B48" s="64" t="s">
        <v>132</v>
      </c>
      <c r="C48" s="11" t="s">
        <v>27</v>
      </c>
      <c r="D48" s="125" t="s">
        <v>28</v>
      </c>
      <c r="E48" s="126"/>
      <c r="F48" s="126"/>
      <c r="H48" s="1" t="s">
        <v>143</v>
      </c>
    </row>
    <row r="49" spans="2:30" ht="18.75">
      <c r="B49" s="99"/>
      <c r="C49" s="100"/>
      <c r="D49" s="122"/>
      <c r="E49" s="122"/>
      <c r="F49" s="122"/>
      <c r="G49" s="1">
        <f>IF(ISERROR(VLOOKUP(D49,$H$49:$AD$55,1,0)),IF(D49="","","TIPOLOGIA DI COSTO ERRATA"),"")</f>
      </c>
      <c r="H49" s="106" t="s">
        <v>11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8"/>
    </row>
    <row r="50" spans="2:30" ht="18.75">
      <c r="B50" s="99"/>
      <c r="C50" s="100"/>
      <c r="D50" s="122"/>
      <c r="E50" s="122"/>
      <c r="F50" s="122"/>
      <c r="G50" s="1">
        <f>IF(ISERROR(VLOOKUP(D50,$H$49:$AD$55,1,0)),IF(D50="","","TIPOLOGIA DI COSTO ERRATA"),"")</f>
      </c>
      <c r="H50" s="106" t="s">
        <v>13</v>
      </c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8"/>
    </row>
    <row r="51" spans="2:30" ht="18.75">
      <c r="B51" s="99"/>
      <c r="C51" s="100"/>
      <c r="D51" s="122"/>
      <c r="E51" s="122"/>
      <c r="F51" s="122"/>
      <c r="G51" s="1">
        <f>IF(ISERROR(VLOOKUP(D51,$H$49:$AD$55,1,0)),IF(D51="","","TIPOLOGIA DI COSTO ERRATA"),"")</f>
      </c>
      <c r="H51" s="106" t="s">
        <v>14</v>
      </c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8"/>
    </row>
    <row r="52" spans="2:30" ht="18.75">
      <c r="B52" s="99"/>
      <c r="C52" s="100"/>
      <c r="D52" s="122"/>
      <c r="E52" s="122"/>
      <c r="F52" s="122"/>
      <c r="G52" s="1">
        <f>IF(ISERROR(VLOOKUP(D52,$H$49:$AD$55,1,0)),IF(D52="","","TIPOLOGIA DI COSTO ERRATA"),"")</f>
      </c>
      <c r="H52" s="106" t="s">
        <v>16</v>
      </c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8"/>
    </row>
    <row r="53" spans="2:30" ht="18.75">
      <c r="B53" s="99"/>
      <c r="C53" s="100"/>
      <c r="D53" s="122"/>
      <c r="E53" s="122"/>
      <c r="F53" s="122"/>
      <c r="G53" s="1">
        <f>IF(ISERROR(VLOOKUP(D53,$H$49:$AD$55,1,0)),IF(D53="","","TIPOLOGIA DI COSTO ERRATA"),"")</f>
      </c>
      <c r="H53" s="106" t="s">
        <v>17</v>
      </c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8"/>
    </row>
    <row r="54" spans="2:30" ht="18.75">
      <c r="B54" s="30"/>
      <c r="C54" s="71"/>
      <c r="D54" s="109"/>
      <c r="E54" s="109"/>
      <c r="F54" s="109"/>
      <c r="G54" s="1">
        <f>IF(ISERROR(VLOOKUP(D54,$H$49:$AD$55,1,0)),IF(D54="","","TIPOLOGIA DI COSTO ERRATA"),"")</f>
      </c>
      <c r="H54" s="106" t="s">
        <v>19</v>
      </c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</row>
    <row r="55" spans="2:30" ht="18.75">
      <c r="B55" s="30"/>
      <c r="C55" s="71"/>
      <c r="D55" s="109"/>
      <c r="E55" s="109"/>
      <c r="F55" s="109"/>
      <c r="G55" s="1">
        <f>IF(ISERROR(VLOOKUP(D55,$H$49:$AD$55,1,0)),IF(D55="","","TIPOLOGIA DI COSTO ERRATA"),"")</f>
      </c>
      <c r="H55" s="106" t="s">
        <v>22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8"/>
    </row>
    <row r="56" spans="2:7" ht="18.75">
      <c r="B56" s="30"/>
      <c r="C56" s="71"/>
      <c r="D56" s="127"/>
      <c r="E56" s="128"/>
      <c r="F56" s="129"/>
      <c r="G56" s="1">
        <f>IF(ISERROR(VLOOKUP(D56,$H$49:$AD$55,1,0)),IF(D56="","","TIPOLOGIA DI COSTO ERRATA"),"")</f>
      </c>
    </row>
    <row r="57" spans="2:8" ht="18.75">
      <c r="B57" s="30"/>
      <c r="C57" s="71"/>
      <c r="D57" s="122"/>
      <c r="E57" s="122"/>
      <c r="F57" s="122"/>
      <c r="G57" s="1">
        <f>IF(ISERROR(VLOOKUP(D57,$H$49:$AD$55,1,0)),IF(D57="","","TIPOLOGIA DI COSTO ERRATA"),"")</f>
      </c>
      <c r="H57" s="1"/>
    </row>
    <row r="58" spans="2:8" ht="18.75">
      <c r="B58" s="30"/>
      <c r="C58" s="71"/>
      <c r="D58" s="109"/>
      <c r="E58" s="109"/>
      <c r="F58" s="109"/>
      <c r="G58" s="1">
        <f>IF(ISERROR(VLOOKUP(D58,$H$49:$AD$55,1,0)),IF(D58="","","TIPOLOGIA DI COSTO ERRATA"),"")</f>
      </c>
      <c r="H58" s="1"/>
    </row>
    <row r="59" spans="2:8" ht="18.75">
      <c r="B59" s="30"/>
      <c r="C59" s="71"/>
      <c r="D59" s="109"/>
      <c r="E59" s="109"/>
      <c r="F59" s="109"/>
      <c r="G59" s="1">
        <f>IF(ISERROR(VLOOKUP(D59,$H$49:$AD$55,1,0)),IF(D59="","","TIPOLOGIA DI COSTO ERRATA"),"")</f>
      </c>
      <c r="H59" s="1"/>
    </row>
    <row r="60" spans="2:8" ht="18.75">
      <c r="B60" s="30"/>
      <c r="C60" s="71"/>
      <c r="D60" s="109"/>
      <c r="E60" s="109"/>
      <c r="F60" s="109"/>
      <c r="G60" s="1">
        <f>IF(ISERROR(VLOOKUP(D60,$H$49:$AD$55,1,0)),IF(D60="","","TIPOLOGIA DI COSTO ERRATA"),"")</f>
      </c>
      <c r="H60" s="1"/>
    </row>
    <row r="61" spans="2:8" ht="18.75">
      <c r="B61" s="30"/>
      <c r="C61" s="71"/>
      <c r="D61" s="109"/>
      <c r="E61" s="109"/>
      <c r="F61" s="109"/>
      <c r="G61" s="1">
        <f>IF(ISERROR(VLOOKUP(D61,$H$49:$AD$55,1,0)),IF(D61="","","TIPOLOGIA DI COSTO ERRATA"),"")</f>
      </c>
      <c r="H61" s="1"/>
    </row>
    <row r="62" spans="2:8" ht="18.75">
      <c r="B62" s="30"/>
      <c r="C62" s="71"/>
      <c r="D62" s="109"/>
      <c r="E62" s="109"/>
      <c r="F62" s="109"/>
      <c r="G62" s="1">
        <f>IF(ISERROR(VLOOKUP(D62,$H$49:$AD$55,1,0)),IF(D62="","","TIPOLOGIA DI COSTO ERRATA"),"")</f>
      </c>
      <c r="H62" s="1"/>
    </row>
    <row r="63" spans="2:8" ht="18.75">
      <c r="B63" s="30"/>
      <c r="C63" s="71"/>
      <c r="D63" s="109"/>
      <c r="E63" s="109"/>
      <c r="F63" s="109"/>
      <c r="G63" s="1">
        <f>IF(ISERROR(VLOOKUP(D63,$H$49:$AD$55,1,0)),IF(D63="","","TIPOLOGIA DI COSTO ERRATA"),"")</f>
      </c>
      <c r="H63" s="1"/>
    </row>
    <row r="64" spans="1:8" ht="18.75">
      <c r="A64" s="88" t="s">
        <v>140</v>
      </c>
      <c r="B64" s="30"/>
      <c r="C64" s="71"/>
      <c r="D64" s="109"/>
      <c r="E64" s="109"/>
      <c r="F64" s="109"/>
      <c r="G64" s="1">
        <f>IF(ISERROR(VLOOKUP(D64,$H$49:$AD$55,1,0)),IF(D64="","","TIPOLOGIA DI COSTO ERRATA"),"")</f>
      </c>
      <c r="H64" s="1"/>
    </row>
    <row r="65" spans="2:8" ht="18.75">
      <c r="B65" s="30"/>
      <c r="C65" s="71"/>
      <c r="D65" s="109"/>
      <c r="E65" s="109"/>
      <c r="F65" s="109"/>
      <c r="G65" s="1">
        <f>IF(ISERROR(VLOOKUP(D65,$H$49:$AD$55,1,0)),IF(D65="","","TIPOLOGIA DI COSTO ERRATA"),"")</f>
      </c>
      <c r="H65" s="1"/>
    </row>
    <row r="69" spans="2:8" ht="18.75">
      <c r="B69" s="82" t="s">
        <v>138</v>
      </c>
      <c r="C69" s="83"/>
      <c r="D69" s="84"/>
      <c r="E69" s="85" t="s">
        <v>139</v>
      </c>
      <c r="F69" s="86"/>
      <c r="G69" s="87"/>
      <c r="H69" s="81"/>
    </row>
    <row r="70" spans="2:8" ht="18.75" customHeight="1">
      <c r="B70" s="110"/>
      <c r="C70" s="111"/>
      <c r="D70" s="112"/>
      <c r="E70" s="116"/>
      <c r="F70" s="117"/>
      <c r="G70" s="118"/>
      <c r="H70" s="81"/>
    </row>
    <row r="71" spans="2:8" ht="18.75" customHeight="1">
      <c r="B71" s="110"/>
      <c r="C71" s="111"/>
      <c r="D71" s="112"/>
      <c r="E71" s="116"/>
      <c r="F71" s="117"/>
      <c r="G71" s="118"/>
      <c r="H71" s="81"/>
    </row>
    <row r="72" spans="2:8" ht="18.75" customHeight="1">
      <c r="B72" s="110"/>
      <c r="C72" s="111"/>
      <c r="D72" s="112"/>
      <c r="E72" s="116"/>
      <c r="F72" s="117"/>
      <c r="G72" s="118"/>
      <c r="H72" s="81"/>
    </row>
    <row r="73" spans="2:8" ht="18.75" customHeight="1">
      <c r="B73" s="110"/>
      <c r="C73" s="111"/>
      <c r="D73" s="112"/>
      <c r="E73" s="116"/>
      <c r="F73" s="117"/>
      <c r="G73" s="118"/>
      <c r="H73" s="81"/>
    </row>
    <row r="74" spans="2:8" ht="18.75" customHeight="1">
      <c r="B74" s="110"/>
      <c r="C74" s="111"/>
      <c r="D74" s="112"/>
      <c r="E74" s="116"/>
      <c r="F74" s="117"/>
      <c r="G74" s="118"/>
      <c r="H74" s="81"/>
    </row>
    <row r="75" spans="2:8" ht="18.75" customHeight="1">
      <c r="B75" s="110"/>
      <c r="C75" s="111"/>
      <c r="D75" s="112"/>
      <c r="E75" s="116"/>
      <c r="F75" s="117"/>
      <c r="G75" s="118"/>
      <c r="H75" s="81"/>
    </row>
    <row r="76" spans="2:8" ht="18.75" customHeight="1">
      <c r="B76" s="113"/>
      <c r="C76" s="114"/>
      <c r="D76" s="115"/>
      <c r="E76" s="119"/>
      <c r="F76" s="120"/>
      <c r="G76" s="121"/>
      <c r="H76" s="81"/>
    </row>
    <row r="77" spans="2:8" ht="15">
      <c r="B77" s="81"/>
      <c r="C77" s="81"/>
      <c r="D77" s="81"/>
      <c r="E77" s="81"/>
      <c r="F77" s="81"/>
      <c r="G77" s="81"/>
      <c r="H77" s="81"/>
    </row>
    <row r="78" spans="2:8" ht="15">
      <c r="B78" s="81"/>
      <c r="C78" s="81"/>
      <c r="D78" s="81"/>
      <c r="E78" s="81"/>
      <c r="F78" s="81"/>
      <c r="G78" s="81"/>
      <c r="H78" s="81"/>
    </row>
    <row r="79" spans="2:8" ht="15">
      <c r="B79" s="81"/>
      <c r="C79" s="81"/>
      <c r="D79" s="81"/>
      <c r="E79" s="81"/>
      <c r="F79" s="81"/>
      <c r="G79" s="81"/>
      <c r="H79" s="81"/>
    </row>
    <row r="80" spans="2:8" ht="15">
      <c r="B80" s="81"/>
      <c r="C80" s="81"/>
      <c r="D80" s="81"/>
      <c r="E80" s="81"/>
      <c r="F80" s="81"/>
      <c r="G80" s="81"/>
      <c r="H80" s="81"/>
    </row>
    <row r="81" spans="2:8" ht="15">
      <c r="B81" s="81"/>
      <c r="C81" s="81"/>
      <c r="D81" s="81"/>
      <c r="E81" s="81"/>
      <c r="F81" s="81"/>
      <c r="G81" s="81"/>
      <c r="H81" s="81"/>
    </row>
  </sheetData>
  <sheetProtection/>
  <mergeCells count="29">
    <mergeCell ref="D60:F60"/>
    <mergeCell ref="D58:F58"/>
    <mergeCell ref="D59:F59"/>
    <mergeCell ref="B43:C43"/>
    <mergeCell ref="B44:C44"/>
    <mergeCell ref="D48:F48"/>
    <mergeCell ref="D55:F55"/>
    <mergeCell ref="D56:F56"/>
    <mergeCell ref="D57:F57"/>
    <mergeCell ref="H54:AD54"/>
    <mergeCell ref="B70:D76"/>
    <mergeCell ref="E70:G76"/>
    <mergeCell ref="D49:F49"/>
    <mergeCell ref="D50:F50"/>
    <mergeCell ref="D51:F51"/>
    <mergeCell ref="D52:F52"/>
    <mergeCell ref="D53:F53"/>
    <mergeCell ref="D54:F54"/>
    <mergeCell ref="D65:F65"/>
    <mergeCell ref="H55:AD55"/>
    <mergeCell ref="D61:F61"/>
    <mergeCell ref="D62:F62"/>
    <mergeCell ref="D63:F63"/>
    <mergeCell ref="D64:F64"/>
    <mergeCell ref="H49:AD49"/>
    <mergeCell ref="H50:AD50"/>
    <mergeCell ref="H51:AD51"/>
    <mergeCell ref="H52:AD52"/>
    <mergeCell ref="H53:AD53"/>
  </mergeCells>
  <conditionalFormatting sqref="C21">
    <cfRule type="expression" priority="2" dxfId="2">
      <formula>ISBLANK(C9)</formula>
    </cfRule>
  </conditionalFormatting>
  <conditionalFormatting sqref="G49:G65">
    <cfRule type="containsText" priority="1" dxfId="3" operator="containsText" stopIfTrue="1" text="TIPOLOGIA">
      <formula>NOT(ISERROR(SEARCH("TIPOLOGIA",G49)))</formula>
    </cfRule>
  </conditionalFormatting>
  <dataValidations count="2">
    <dataValidation type="list" allowBlank="1" showInputMessage="1" promptTitle="ATTENZIONE" prompt="NON INCOLLARE VALORI DIVERSI DALLE TIPOLOGIE PREVISTE DAL MENU' A TENDINA, RIPORTATE NELLE NOTE A FIANCO" error="la tipologia di costo non è corretta, scegliere tra le opzioni disponbili indicate in nota" sqref="D49:F65">
      <formula1>$H$49:$H$55</formula1>
    </dataValidation>
    <dataValidation type="list" allowBlank="1" showInputMessage="1" showErrorMessage="1" sqref="C9">
      <formula1>$L$5:$L$39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A31">
      <selection activeCell="C3" sqref="C3:C37"/>
    </sheetView>
  </sheetViews>
  <sheetFormatPr defaultColWidth="9.140625" defaultRowHeight="15"/>
  <cols>
    <col min="3" max="3" width="34.7109375" style="0" customWidth="1"/>
    <col min="4" max="4" width="41.57421875" style="0" customWidth="1"/>
    <col min="5" max="6" width="15.8515625" style="0" customWidth="1"/>
    <col min="8" max="8" width="20.8515625" style="0" customWidth="1"/>
    <col min="9" max="9" width="22.00390625" style="0" customWidth="1"/>
    <col min="10" max="10" width="16.8515625" style="0" customWidth="1"/>
    <col min="11" max="11" width="19.28125" style="0" customWidth="1"/>
    <col min="12" max="12" width="13.421875" style="0" bestFit="1" customWidth="1"/>
  </cols>
  <sheetData>
    <row r="2" spans="2:12" ht="78.75">
      <c r="B2" s="38" t="s">
        <v>37</v>
      </c>
      <c r="C2" s="38" t="s">
        <v>38</v>
      </c>
      <c r="D2" s="38" t="s">
        <v>118</v>
      </c>
      <c r="E2" s="43" t="s">
        <v>39</v>
      </c>
      <c r="F2" s="43" t="s">
        <v>40</v>
      </c>
      <c r="G2" s="42" t="s">
        <v>41</v>
      </c>
      <c r="H2" s="38" t="s">
        <v>119</v>
      </c>
      <c r="I2" s="39" t="s">
        <v>42</v>
      </c>
      <c r="J2" s="43" t="s">
        <v>43</v>
      </c>
      <c r="K2" s="44" t="s">
        <v>44</v>
      </c>
      <c r="L2" s="43" t="s">
        <v>45</v>
      </c>
    </row>
    <row r="3" spans="2:12" ht="31.5">
      <c r="B3" s="40">
        <v>8795</v>
      </c>
      <c r="C3" s="40" t="s">
        <v>114</v>
      </c>
      <c r="D3" s="37" t="s">
        <v>115</v>
      </c>
      <c r="E3" s="34">
        <v>20700</v>
      </c>
      <c r="F3" s="34">
        <v>15680</v>
      </c>
      <c r="G3" s="36">
        <v>3</v>
      </c>
      <c r="H3" s="41" t="s">
        <v>34</v>
      </c>
      <c r="I3" s="37" t="s">
        <v>89</v>
      </c>
      <c r="J3" s="34">
        <v>17850</v>
      </c>
      <c r="K3" s="35">
        <v>0.8</v>
      </c>
      <c r="L3" s="34">
        <v>14280</v>
      </c>
    </row>
    <row r="4" spans="2:12" ht="31.5">
      <c r="B4" s="40">
        <v>8867</v>
      </c>
      <c r="C4" s="40" t="s">
        <v>75</v>
      </c>
      <c r="D4" s="37" t="s">
        <v>76</v>
      </c>
      <c r="E4" s="34">
        <v>11930</v>
      </c>
      <c r="F4" s="34">
        <v>8964</v>
      </c>
      <c r="G4" s="36">
        <v>1.75</v>
      </c>
      <c r="H4" s="41" t="s">
        <v>34</v>
      </c>
      <c r="I4" s="37" t="s">
        <v>48</v>
      </c>
      <c r="J4" s="34">
        <v>11205</v>
      </c>
      <c r="K4" s="35">
        <v>0.8</v>
      </c>
      <c r="L4" s="34">
        <v>8964</v>
      </c>
    </row>
    <row r="5" spans="2:12" ht="31.5">
      <c r="B5" s="40">
        <v>8653</v>
      </c>
      <c r="C5" s="40" t="s">
        <v>65</v>
      </c>
      <c r="D5" s="37" t="s">
        <v>66</v>
      </c>
      <c r="E5" s="34">
        <v>8500</v>
      </c>
      <c r="F5" s="34">
        <v>6800</v>
      </c>
      <c r="G5" s="36">
        <v>1</v>
      </c>
      <c r="H5" s="41" t="s">
        <v>34</v>
      </c>
      <c r="I5" s="37" t="s">
        <v>48</v>
      </c>
      <c r="J5" s="34">
        <v>9207.6</v>
      </c>
      <c r="K5" s="35">
        <v>0.8</v>
      </c>
      <c r="L5" s="34">
        <v>7366</v>
      </c>
    </row>
    <row r="6" spans="2:12" ht="31.5">
      <c r="B6" s="40">
        <v>8360</v>
      </c>
      <c r="C6" s="40" t="s">
        <v>102</v>
      </c>
      <c r="D6" s="37" t="s">
        <v>103</v>
      </c>
      <c r="E6" s="34">
        <v>14996.08</v>
      </c>
      <c r="F6" s="34">
        <v>11997</v>
      </c>
      <c r="G6" s="36">
        <v>0.34</v>
      </c>
      <c r="H6" s="41" t="s">
        <v>34</v>
      </c>
      <c r="I6" s="37" t="s">
        <v>89</v>
      </c>
      <c r="J6" s="34">
        <v>14874.08</v>
      </c>
      <c r="K6" s="35">
        <v>0.8</v>
      </c>
      <c r="L6" s="34">
        <v>11899</v>
      </c>
    </row>
    <row r="7" spans="2:12" ht="31.5">
      <c r="B7" s="40">
        <v>8423</v>
      </c>
      <c r="C7" s="40" t="s">
        <v>108</v>
      </c>
      <c r="D7" s="37" t="s">
        <v>109</v>
      </c>
      <c r="E7" s="34">
        <v>19438.2</v>
      </c>
      <c r="F7" s="34">
        <v>15095</v>
      </c>
      <c r="G7" s="36">
        <v>1.594962</v>
      </c>
      <c r="H7" s="41" t="s">
        <v>34</v>
      </c>
      <c r="I7" s="37" t="s">
        <v>89</v>
      </c>
      <c r="J7" s="34">
        <v>18300</v>
      </c>
      <c r="K7" s="35">
        <v>0.8</v>
      </c>
      <c r="L7" s="34">
        <v>14640</v>
      </c>
    </row>
    <row r="8" spans="2:12" ht="31.5">
      <c r="B8" s="40">
        <v>8391</v>
      </c>
      <c r="C8" s="40" t="s">
        <v>61</v>
      </c>
      <c r="D8" s="37" t="s">
        <v>62</v>
      </c>
      <c r="E8" s="34">
        <v>31740.6</v>
      </c>
      <c r="F8" s="34">
        <v>23992</v>
      </c>
      <c r="G8" s="36">
        <v>8.1</v>
      </c>
      <c r="H8" s="41" t="s">
        <v>34</v>
      </c>
      <c r="I8" s="37" t="s">
        <v>48</v>
      </c>
      <c r="J8" s="34">
        <v>29990.6</v>
      </c>
      <c r="K8" s="35">
        <v>0.8</v>
      </c>
      <c r="L8" s="34">
        <v>23992</v>
      </c>
    </row>
    <row r="9" spans="2:12" ht="31.5">
      <c r="B9" s="40">
        <v>8928</v>
      </c>
      <c r="C9" s="40" t="s">
        <v>81</v>
      </c>
      <c r="D9" s="37" t="s">
        <v>82</v>
      </c>
      <c r="E9" s="34">
        <v>25424.8</v>
      </c>
      <c r="F9" s="34">
        <v>20096</v>
      </c>
      <c r="G9" s="36">
        <v>11</v>
      </c>
      <c r="H9" s="41" t="s">
        <v>34</v>
      </c>
      <c r="I9" s="37" t="s">
        <v>48</v>
      </c>
      <c r="J9" s="34">
        <v>25119.8</v>
      </c>
      <c r="K9" s="35">
        <v>0.8</v>
      </c>
      <c r="L9" s="34">
        <v>20096</v>
      </c>
    </row>
    <row r="10" spans="2:12" ht="31.5">
      <c r="B10" s="40">
        <v>8294</v>
      </c>
      <c r="C10" s="40" t="s">
        <v>100</v>
      </c>
      <c r="D10" s="37" t="s">
        <v>101</v>
      </c>
      <c r="E10" s="34">
        <v>9003.6</v>
      </c>
      <c r="F10" s="34">
        <v>5758</v>
      </c>
      <c r="G10" s="36">
        <v>1</v>
      </c>
      <c r="H10" s="41" t="s">
        <v>34</v>
      </c>
      <c r="I10" s="37" t="s">
        <v>89</v>
      </c>
      <c r="J10" s="34">
        <v>7198</v>
      </c>
      <c r="K10" s="35">
        <v>0.8</v>
      </c>
      <c r="L10" s="34">
        <v>5758</v>
      </c>
    </row>
    <row r="11" spans="2:12" ht="31.5">
      <c r="B11" s="40">
        <v>8971</v>
      </c>
      <c r="C11" s="40" t="s">
        <v>92</v>
      </c>
      <c r="D11" s="37" t="s">
        <v>93</v>
      </c>
      <c r="E11" s="34">
        <v>17660</v>
      </c>
      <c r="F11" s="34">
        <v>11995</v>
      </c>
      <c r="G11" s="36">
        <v>4.95</v>
      </c>
      <c r="H11" s="41" t="s">
        <v>34</v>
      </c>
      <c r="I11" s="37" t="s">
        <v>89</v>
      </c>
      <c r="J11" s="34">
        <v>14985</v>
      </c>
      <c r="K11" s="35">
        <v>0.7</v>
      </c>
      <c r="L11" s="34">
        <v>10490</v>
      </c>
    </row>
    <row r="12" spans="2:12" ht="31.5">
      <c r="B12" s="40">
        <v>8909</v>
      </c>
      <c r="C12" s="40" t="s">
        <v>49</v>
      </c>
      <c r="D12" s="37" t="s">
        <v>50</v>
      </c>
      <c r="E12" s="34">
        <v>86360</v>
      </c>
      <c r="F12" s="34">
        <v>30000</v>
      </c>
      <c r="G12" s="36">
        <v>52.095</v>
      </c>
      <c r="H12" s="41" t="s">
        <v>34</v>
      </c>
      <c r="I12" s="37" t="s">
        <v>48</v>
      </c>
      <c r="J12" s="34">
        <v>83360</v>
      </c>
      <c r="K12" s="35">
        <v>0.3474</v>
      </c>
      <c r="L12" s="34">
        <v>28959</v>
      </c>
    </row>
    <row r="13" spans="2:12" ht="31.5">
      <c r="B13" s="40">
        <v>8823</v>
      </c>
      <c r="C13" s="40" t="s">
        <v>69</v>
      </c>
      <c r="D13" s="37" t="s">
        <v>70</v>
      </c>
      <c r="E13" s="34">
        <v>6763.07</v>
      </c>
      <c r="F13" s="34">
        <v>5334</v>
      </c>
      <c r="G13" s="36">
        <v>2</v>
      </c>
      <c r="H13" s="41" t="s">
        <v>34</v>
      </c>
      <c r="I13" s="37" t="s">
        <v>48</v>
      </c>
      <c r="J13" s="34">
        <v>6667</v>
      </c>
      <c r="K13" s="35">
        <v>0.8</v>
      </c>
      <c r="L13" s="34">
        <v>5334</v>
      </c>
    </row>
    <row r="14" spans="2:12" ht="31.5">
      <c r="B14" s="40">
        <v>8291</v>
      </c>
      <c r="C14" s="40" t="s">
        <v>87</v>
      </c>
      <c r="D14" s="37" t="s">
        <v>88</v>
      </c>
      <c r="E14" s="34">
        <v>8015.4</v>
      </c>
      <c r="F14" s="34">
        <v>4008</v>
      </c>
      <c r="G14" s="36">
        <v>0.024</v>
      </c>
      <c r="H14" s="41" t="s">
        <v>34</v>
      </c>
      <c r="I14" s="37" t="s">
        <v>89</v>
      </c>
      <c r="J14" s="34">
        <v>8015.4</v>
      </c>
      <c r="K14" s="35">
        <v>0.5</v>
      </c>
      <c r="L14" s="34">
        <v>4008</v>
      </c>
    </row>
    <row r="15" spans="2:12" ht="31.5">
      <c r="B15" s="40">
        <v>8815</v>
      </c>
      <c r="C15" s="40" t="s">
        <v>51</v>
      </c>
      <c r="D15" s="37" t="s">
        <v>52</v>
      </c>
      <c r="E15" s="34">
        <v>16356.14</v>
      </c>
      <c r="F15" s="34">
        <v>8178</v>
      </c>
      <c r="G15" s="36">
        <v>10</v>
      </c>
      <c r="H15" s="41" t="s">
        <v>34</v>
      </c>
      <c r="I15" s="37" t="s">
        <v>48</v>
      </c>
      <c r="J15" s="34">
        <v>16356.14</v>
      </c>
      <c r="K15" s="35">
        <v>0.5</v>
      </c>
      <c r="L15" s="34">
        <v>8178</v>
      </c>
    </row>
    <row r="16" spans="2:12" ht="31.5">
      <c r="B16" s="40">
        <v>8651</v>
      </c>
      <c r="C16" s="40" t="s">
        <v>57</v>
      </c>
      <c r="D16" s="37" t="s">
        <v>58</v>
      </c>
      <c r="E16" s="34">
        <v>39552.4</v>
      </c>
      <c r="F16" s="34">
        <v>29378</v>
      </c>
      <c r="G16" s="36">
        <v>13</v>
      </c>
      <c r="H16" s="41" t="s">
        <v>34</v>
      </c>
      <c r="I16" s="37" t="s">
        <v>48</v>
      </c>
      <c r="J16" s="34">
        <v>37234.4</v>
      </c>
      <c r="K16" s="35">
        <v>0.789</v>
      </c>
      <c r="L16" s="34">
        <v>29378</v>
      </c>
    </row>
    <row r="17" spans="2:12" ht="31.5">
      <c r="B17" s="40">
        <v>8670</v>
      </c>
      <c r="C17" s="40" t="s">
        <v>46</v>
      </c>
      <c r="D17" s="37" t="s">
        <v>47</v>
      </c>
      <c r="E17" s="34">
        <v>171785</v>
      </c>
      <c r="F17" s="34">
        <v>29994</v>
      </c>
      <c r="G17" s="36">
        <v>14.3</v>
      </c>
      <c r="H17" s="41" t="s">
        <v>34</v>
      </c>
      <c r="I17" s="37" t="s">
        <v>48</v>
      </c>
      <c r="J17" s="34">
        <v>171785</v>
      </c>
      <c r="K17" s="35">
        <v>0.1746</v>
      </c>
      <c r="L17" s="34">
        <v>29994</v>
      </c>
    </row>
    <row r="18" spans="2:12" ht="31.5">
      <c r="B18" s="40">
        <v>8032</v>
      </c>
      <c r="C18" s="40" t="s">
        <v>53</v>
      </c>
      <c r="D18" s="37" t="s">
        <v>54</v>
      </c>
      <c r="E18" s="34">
        <v>9369.6</v>
      </c>
      <c r="F18" s="34">
        <v>6518</v>
      </c>
      <c r="G18" s="36">
        <v>3.5</v>
      </c>
      <c r="H18" s="41" t="s">
        <v>34</v>
      </c>
      <c r="I18" s="37" t="s">
        <v>48</v>
      </c>
      <c r="J18" s="34">
        <v>7942.200000000001</v>
      </c>
      <c r="K18" s="35">
        <v>0.6957</v>
      </c>
      <c r="L18" s="34">
        <v>5525</v>
      </c>
    </row>
    <row r="19" spans="2:12" ht="31.5">
      <c r="B19" s="40">
        <v>8419</v>
      </c>
      <c r="C19" s="40" t="s">
        <v>63</v>
      </c>
      <c r="D19" s="37" t="s">
        <v>64</v>
      </c>
      <c r="E19" s="34">
        <v>16432.76</v>
      </c>
      <c r="F19" s="34">
        <v>13146</v>
      </c>
      <c r="G19" s="36">
        <v>1</v>
      </c>
      <c r="H19" s="41" t="s">
        <v>34</v>
      </c>
      <c r="I19" s="37" t="s">
        <v>48</v>
      </c>
      <c r="J19" s="34">
        <v>16304.269999999999</v>
      </c>
      <c r="K19" s="35">
        <v>0.8</v>
      </c>
      <c r="L19" s="34">
        <v>13043</v>
      </c>
    </row>
    <row r="20" spans="2:12" ht="31.5">
      <c r="B20" s="40">
        <v>8131</v>
      </c>
      <c r="C20" s="40" t="s">
        <v>98</v>
      </c>
      <c r="D20" s="37" t="s">
        <v>99</v>
      </c>
      <c r="E20" s="34">
        <v>5000</v>
      </c>
      <c r="F20" s="34">
        <v>4000</v>
      </c>
      <c r="G20" s="36">
        <v>4</v>
      </c>
      <c r="H20" s="41" t="s">
        <v>34</v>
      </c>
      <c r="I20" s="37" t="s">
        <v>89</v>
      </c>
      <c r="J20" s="34">
        <v>5000</v>
      </c>
      <c r="K20" s="35">
        <v>0.8</v>
      </c>
      <c r="L20" s="34">
        <v>4000</v>
      </c>
    </row>
    <row r="21" spans="2:12" ht="31.5">
      <c r="B21" s="40">
        <v>8824</v>
      </c>
      <c r="C21" s="40" t="s">
        <v>71</v>
      </c>
      <c r="D21" s="37" t="s">
        <v>72</v>
      </c>
      <c r="E21" s="34">
        <v>35869.22</v>
      </c>
      <c r="F21" s="34">
        <v>28695</v>
      </c>
      <c r="G21" s="36">
        <v>4</v>
      </c>
      <c r="H21" s="41" t="s">
        <v>34</v>
      </c>
      <c r="I21" s="37" t="s">
        <v>48</v>
      </c>
      <c r="J21" s="34">
        <v>35869.22</v>
      </c>
      <c r="K21" s="35">
        <v>0.8</v>
      </c>
      <c r="L21" s="34">
        <v>28695</v>
      </c>
    </row>
    <row r="22" spans="2:12" ht="31.5">
      <c r="B22" s="40">
        <v>8846</v>
      </c>
      <c r="C22" s="40" t="s">
        <v>73</v>
      </c>
      <c r="D22" s="37" t="s">
        <v>74</v>
      </c>
      <c r="E22" s="34">
        <v>22860.36</v>
      </c>
      <c r="F22" s="34">
        <v>18288</v>
      </c>
      <c r="G22" s="36">
        <v>1</v>
      </c>
      <c r="H22" s="41" t="s">
        <v>34</v>
      </c>
      <c r="I22" s="37" t="s">
        <v>48</v>
      </c>
      <c r="J22" s="34">
        <v>22860.36</v>
      </c>
      <c r="K22" s="35">
        <v>0.8</v>
      </c>
      <c r="L22" s="34">
        <v>18288</v>
      </c>
    </row>
    <row r="23" spans="2:12" ht="31.5">
      <c r="B23" s="40">
        <v>8877</v>
      </c>
      <c r="C23" s="40" t="s">
        <v>79</v>
      </c>
      <c r="D23" s="37" t="s">
        <v>80</v>
      </c>
      <c r="E23" s="34">
        <v>13745.18</v>
      </c>
      <c r="F23" s="34">
        <v>10996</v>
      </c>
      <c r="G23" s="36">
        <v>1</v>
      </c>
      <c r="H23" s="41" t="s">
        <v>34</v>
      </c>
      <c r="I23" s="37" t="s">
        <v>48</v>
      </c>
      <c r="J23" s="34">
        <v>13745.18</v>
      </c>
      <c r="K23" s="35">
        <v>0.8</v>
      </c>
      <c r="L23" s="34">
        <v>10996</v>
      </c>
    </row>
    <row r="24" spans="2:12" ht="31.5">
      <c r="B24" s="40">
        <v>8918</v>
      </c>
      <c r="C24" s="40" t="s">
        <v>55</v>
      </c>
      <c r="D24" s="37" t="s">
        <v>56</v>
      </c>
      <c r="E24" s="34">
        <v>9262</v>
      </c>
      <c r="F24" s="34">
        <v>6586</v>
      </c>
      <c r="G24" s="36">
        <v>9</v>
      </c>
      <c r="H24" s="41" t="s">
        <v>34</v>
      </c>
      <c r="I24" s="37" t="s">
        <v>48</v>
      </c>
      <c r="J24" s="34">
        <v>8840</v>
      </c>
      <c r="K24" s="35">
        <v>0.745</v>
      </c>
      <c r="L24" s="34">
        <v>6586</v>
      </c>
    </row>
    <row r="25" spans="2:12" ht="47.25">
      <c r="B25" s="40">
        <v>8843</v>
      </c>
      <c r="C25" s="40" t="s">
        <v>94</v>
      </c>
      <c r="D25" s="37" t="s">
        <v>95</v>
      </c>
      <c r="E25" s="34">
        <v>25620</v>
      </c>
      <c r="F25" s="34">
        <v>18600</v>
      </c>
      <c r="G25" s="36">
        <v>2.5</v>
      </c>
      <c r="H25" s="41" t="s">
        <v>34</v>
      </c>
      <c r="I25" s="37" t="s">
        <v>89</v>
      </c>
      <c r="J25" s="34">
        <v>25620</v>
      </c>
      <c r="K25" s="35">
        <v>0.726</v>
      </c>
      <c r="L25" s="34">
        <v>18600</v>
      </c>
    </row>
    <row r="26" spans="2:12" ht="31.5">
      <c r="B26" s="40">
        <v>8804</v>
      </c>
      <c r="C26" s="40" t="s">
        <v>116</v>
      </c>
      <c r="D26" s="37" t="s">
        <v>117</v>
      </c>
      <c r="E26" s="34">
        <v>53800</v>
      </c>
      <c r="F26" s="34">
        <v>40720</v>
      </c>
      <c r="G26" s="36">
        <v>14</v>
      </c>
      <c r="H26" s="41" t="s">
        <v>36</v>
      </c>
      <c r="I26" s="37" t="s">
        <v>89</v>
      </c>
      <c r="J26" s="34">
        <v>50900</v>
      </c>
      <c r="K26" s="35">
        <v>0.8</v>
      </c>
      <c r="L26" s="34">
        <v>40720</v>
      </c>
    </row>
    <row r="27" spans="2:12" ht="31.5">
      <c r="B27" s="40">
        <v>8771</v>
      </c>
      <c r="C27" s="40" t="s">
        <v>112</v>
      </c>
      <c r="D27" s="37" t="s">
        <v>113</v>
      </c>
      <c r="E27" s="34">
        <v>19308.08</v>
      </c>
      <c r="F27" s="34">
        <v>14726</v>
      </c>
      <c r="G27" s="36">
        <v>2</v>
      </c>
      <c r="H27" s="41" t="s">
        <v>34</v>
      </c>
      <c r="I27" s="37" t="s">
        <v>89</v>
      </c>
      <c r="J27" s="34">
        <v>18408.08</v>
      </c>
      <c r="K27" s="35">
        <v>0.8</v>
      </c>
      <c r="L27" s="34">
        <v>14726</v>
      </c>
    </row>
    <row r="28" spans="2:12" ht="31.5">
      <c r="B28" s="40">
        <v>7859</v>
      </c>
      <c r="C28" s="40" t="s">
        <v>90</v>
      </c>
      <c r="D28" s="37" t="s">
        <v>91</v>
      </c>
      <c r="E28" s="34">
        <v>15598.92</v>
      </c>
      <c r="F28" s="34">
        <v>10139</v>
      </c>
      <c r="G28" s="36">
        <v>2</v>
      </c>
      <c r="H28" s="41" t="s">
        <v>34</v>
      </c>
      <c r="I28" s="37" t="s">
        <v>89</v>
      </c>
      <c r="J28" s="34">
        <v>15598.92</v>
      </c>
      <c r="K28" s="35">
        <v>0.65</v>
      </c>
      <c r="L28" s="34">
        <v>10139</v>
      </c>
    </row>
    <row r="29" spans="2:12" ht="31.5">
      <c r="B29" s="40">
        <v>8380</v>
      </c>
      <c r="C29" s="40" t="s">
        <v>106</v>
      </c>
      <c r="D29" s="37" t="s">
        <v>107</v>
      </c>
      <c r="E29" s="34">
        <v>13820.8</v>
      </c>
      <c r="F29" s="34">
        <v>11057</v>
      </c>
      <c r="G29" s="36">
        <v>3</v>
      </c>
      <c r="H29" s="41" t="s">
        <v>34</v>
      </c>
      <c r="I29" s="37" t="s">
        <v>89</v>
      </c>
      <c r="J29" s="34">
        <v>13820.8</v>
      </c>
      <c r="K29" s="35">
        <v>0.8</v>
      </c>
      <c r="L29" s="34">
        <v>11057</v>
      </c>
    </row>
    <row r="30" spans="2:12" ht="31.5">
      <c r="B30" s="40">
        <v>8589</v>
      </c>
      <c r="C30" s="40" t="s">
        <v>110</v>
      </c>
      <c r="D30" s="37" t="s">
        <v>111</v>
      </c>
      <c r="E30" s="34">
        <v>22230</v>
      </c>
      <c r="F30" s="34">
        <v>17784</v>
      </c>
      <c r="G30" s="36">
        <v>0.691</v>
      </c>
      <c r="H30" s="41" t="s">
        <v>34</v>
      </c>
      <c r="I30" s="37" t="s">
        <v>89</v>
      </c>
      <c r="J30" s="34">
        <v>22230</v>
      </c>
      <c r="K30" s="35">
        <v>0.8</v>
      </c>
      <c r="L30" s="34">
        <v>17784</v>
      </c>
    </row>
    <row r="31" spans="2:12" ht="31.5">
      <c r="B31" s="40">
        <v>8800</v>
      </c>
      <c r="C31" s="40" t="s">
        <v>67</v>
      </c>
      <c r="D31" s="37" t="s">
        <v>68</v>
      </c>
      <c r="E31" s="34">
        <v>5648.4</v>
      </c>
      <c r="F31" s="34">
        <v>4519</v>
      </c>
      <c r="G31" s="36">
        <v>1.1</v>
      </c>
      <c r="H31" s="41" t="s">
        <v>34</v>
      </c>
      <c r="I31" s="37" t="s">
        <v>48</v>
      </c>
      <c r="J31" s="34">
        <v>5548.4</v>
      </c>
      <c r="K31" s="35">
        <v>0.8</v>
      </c>
      <c r="L31" s="34">
        <v>4439</v>
      </c>
    </row>
    <row r="32" spans="2:12" ht="31.5">
      <c r="B32" s="40">
        <v>8344</v>
      </c>
      <c r="C32" s="40" t="s">
        <v>59</v>
      </c>
      <c r="D32" s="37" t="s">
        <v>60</v>
      </c>
      <c r="E32" s="34">
        <v>18017.85</v>
      </c>
      <c r="F32" s="34">
        <v>14414</v>
      </c>
      <c r="G32" s="36">
        <v>2</v>
      </c>
      <c r="H32" s="41" t="s">
        <v>34</v>
      </c>
      <c r="I32" s="37" t="s">
        <v>48</v>
      </c>
      <c r="J32" s="34">
        <v>12641</v>
      </c>
      <c r="K32" s="35">
        <v>0.8</v>
      </c>
      <c r="L32" s="34">
        <v>10113</v>
      </c>
    </row>
    <row r="33" spans="2:12" ht="31.5">
      <c r="B33" s="40">
        <v>8376</v>
      </c>
      <c r="C33" s="40" t="s">
        <v>104</v>
      </c>
      <c r="D33" s="37" t="s">
        <v>105</v>
      </c>
      <c r="E33" s="34">
        <v>6710</v>
      </c>
      <c r="F33" s="34">
        <v>5368</v>
      </c>
      <c r="G33" s="36">
        <v>0.01804</v>
      </c>
      <c r="H33" s="41" t="s">
        <v>34</v>
      </c>
      <c r="I33" s="37" t="s">
        <v>89</v>
      </c>
      <c r="J33" s="34">
        <v>6710</v>
      </c>
      <c r="K33" s="35">
        <v>0.8</v>
      </c>
      <c r="L33" s="34">
        <v>5368</v>
      </c>
    </row>
    <row r="34" spans="2:12" ht="31.5">
      <c r="B34" s="40">
        <v>8437</v>
      </c>
      <c r="C34" s="40" t="s">
        <v>96</v>
      </c>
      <c r="D34" s="37" t="s">
        <v>97</v>
      </c>
      <c r="E34" s="34">
        <v>43750</v>
      </c>
      <c r="F34" s="34">
        <v>30000</v>
      </c>
      <c r="G34" s="36">
        <v>4.375</v>
      </c>
      <c r="H34" s="41" t="s">
        <v>34</v>
      </c>
      <c r="I34" s="37" t="s">
        <v>89</v>
      </c>
      <c r="J34" s="34">
        <v>40000</v>
      </c>
      <c r="K34" s="35">
        <v>0.75</v>
      </c>
      <c r="L34" s="34">
        <v>30000</v>
      </c>
    </row>
    <row r="35" spans="2:12" ht="31.5">
      <c r="B35" s="40">
        <v>8998</v>
      </c>
      <c r="C35" s="40" t="s">
        <v>85</v>
      </c>
      <c r="D35" s="37" t="s">
        <v>86</v>
      </c>
      <c r="E35" s="34">
        <v>11000</v>
      </c>
      <c r="F35" s="34">
        <v>8363</v>
      </c>
      <c r="G35" s="36">
        <v>7</v>
      </c>
      <c r="H35" s="41" t="s">
        <v>34</v>
      </c>
      <c r="I35" s="37" t="s">
        <v>48</v>
      </c>
      <c r="J35" s="34">
        <v>10453.2</v>
      </c>
      <c r="K35" s="35">
        <v>0.8</v>
      </c>
      <c r="L35" s="34">
        <v>8363</v>
      </c>
    </row>
    <row r="36" spans="2:12" ht="31.5">
      <c r="B36" s="40">
        <v>8945</v>
      </c>
      <c r="C36" s="40" t="s">
        <v>83</v>
      </c>
      <c r="D36" s="37" t="s">
        <v>84</v>
      </c>
      <c r="E36" s="34">
        <v>19212.56</v>
      </c>
      <c r="F36" s="34">
        <v>15370</v>
      </c>
      <c r="G36" s="36">
        <v>0.7072</v>
      </c>
      <c r="H36" s="41" t="s">
        <v>34</v>
      </c>
      <c r="I36" s="37" t="s">
        <v>48</v>
      </c>
      <c r="J36" s="34">
        <v>19212.56</v>
      </c>
      <c r="K36" s="35">
        <v>0.8</v>
      </c>
      <c r="L36" s="34">
        <v>15370</v>
      </c>
    </row>
    <row r="37" spans="2:12" ht="31.5">
      <c r="B37" s="40">
        <v>8868</v>
      </c>
      <c r="C37" s="40" t="s">
        <v>77</v>
      </c>
      <c r="D37" s="37" t="s">
        <v>78</v>
      </c>
      <c r="E37" s="34">
        <v>9613.6</v>
      </c>
      <c r="F37" s="34">
        <v>7691</v>
      </c>
      <c r="G37" s="36">
        <v>2</v>
      </c>
      <c r="H37" s="41" t="s">
        <v>34</v>
      </c>
      <c r="I37" s="37" t="s">
        <v>48</v>
      </c>
      <c r="J37" s="34">
        <v>9613.6</v>
      </c>
      <c r="K37" s="35">
        <v>0.8</v>
      </c>
      <c r="L37" s="34">
        <v>7691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91.140625" style="0" customWidth="1"/>
  </cols>
  <sheetData>
    <row r="1" ht="15">
      <c r="A1" t="s">
        <v>30</v>
      </c>
    </row>
    <row r="2" ht="45">
      <c r="A2" s="32" t="s">
        <v>31</v>
      </c>
    </row>
    <row r="3" ht="15">
      <c r="A3" t="s">
        <v>32</v>
      </c>
    </row>
    <row r="4" ht="15">
      <c r="A4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20" ht="15">
      <c r="A20" t="s">
        <v>11</v>
      </c>
    </row>
    <row r="21" ht="15">
      <c r="A21" t="s">
        <v>13</v>
      </c>
    </row>
    <row r="22" ht="15">
      <c r="A22" t="s">
        <v>14</v>
      </c>
    </row>
    <row r="23" ht="15">
      <c r="A23" t="s">
        <v>16</v>
      </c>
    </row>
    <row r="24" ht="15">
      <c r="A24" t="s">
        <v>17</v>
      </c>
    </row>
    <row r="25" ht="15">
      <c r="A25" t="s">
        <v>19</v>
      </c>
    </row>
    <row r="26" ht="45">
      <c r="A26" s="3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valentina.ferrara</dc:creator>
  <cp:keywords/>
  <dc:description/>
  <cp:lastModifiedBy>Alessandro Bazzani</cp:lastModifiedBy>
  <dcterms:created xsi:type="dcterms:W3CDTF">2022-01-20T13:22:16Z</dcterms:created>
  <dcterms:modified xsi:type="dcterms:W3CDTF">2022-06-14T09:18:36Z</dcterms:modified>
  <cp:category/>
  <cp:version/>
  <cp:contentType/>
  <cp:contentStatus/>
</cp:coreProperties>
</file>