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tersir\Affidamenti\00.Gara_SGR_MO_Bacino_PianuraMontagna\Allegati DT Dataroom\All_D Gestione discariche postmortem\"/>
    </mc:Choice>
  </mc:AlternateContent>
  <xr:revisionPtr revIDLastSave="0" documentId="13_ncr:1_{93E82478-E381-44F5-BB5F-697E3381284A}" xr6:coauthVersionLast="43" xr6:coauthVersionMax="43" xr10:uidLastSave="{00000000-0000-0000-0000-000000000000}"/>
  <bookViews>
    <workbookView xWindow="-120" yWindow="-120" windowWidth="29040" windowHeight="15840" activeTab="1" xr2:uid="{0A44621F-EE0E-4B51-9141-A8084B47145F}"/>
  </bookViews>
  <sheets>
    <sheet name="FANANO" sheetId="1" r:id="rId1"/>
    <sheet name="FANANO dati gestionali" sheetId="2" r:id="rId2"/>
    <sheet name="MONTEFIORINO" sheetId="3" r:id="rId3"/>
    <sheet name="MONTEFIORINO dati gestionali" sheetId="4" r:id="rId4"/>
    <sheet name="PAVULLO" sheetId="5" r:id="rId5"/>
    <sheet name="PAVULLO dati gestionali" sheetId="6" r:id="rId6"/>
    <sheet name="PIEVEPELAGO" sheetId="7" r:id="rId7"/>
    <sheet name="PIEVEPELAGO dati gestionali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8" l="1"/>
  <c r="G15" i="8"/>
  <c r="D48" i="7"/>
  <c r="C48" i="7"/>
  <c r="D47" i="7"/>
  <c r="C47" i="7"/>
  <c r="C57" i="1" l="1"/>
  <c r="G18" i="6" l="1"/>
  <c r="F18" i="6"/>
  <c r="E18" i="6"/>
  <c r="D18" i="6"/>
  <c r="C18" i="6"/>
  <c r="G14" i="6"/>
  <c r="F14" i="6"/>
  <c r="E14" i="6"/>
  <c r="D14" i="6"/>
  <c r="C14" i="6"/>
  <c r="D52" i="3" l="1"/>
  <c r="C52" i="3"/>
  <c r="G20" i="4" l="1"/>
  <c r="F20" i="4"/>
  <c r="E20" i="4"/>
  <c r="D20" i="4"/>
  <c r="C20" i="4"/>
  <c r="G16" i="4"/>
  <c r="F16" i="4"/>
  <c r="E16" i="4"/>
  <c r="D16" i="4"/>
  <c r="C16" i="4"/>
  <c r="D53" i="3"/>
  <c r="C53" i="3" l="1"/>
  <c r="E52" i="3"/>
  <c r="C15" i="2"/>
  <c r="C19" i="2"/>
  <c r="D19" i="2" l="1"/>
  <c r="D15" i="2"/>
  <c r="E15" i="2" l="1"/>
  <c r="E19" i="2"/>
  <c r="F15" i="2" l="1"/>
  <c r="G15" i="2"/>
  <c r="F19" i="2"/>
  <c r="G19" i="2"/>
  <c r="D57" i="1"/>
  <c r="D56" i="1"/>
  <c r="C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Michele</author>
  </authors>
  <commentList>
    <comment ref="G5" authorId="0" shapeId="0" xr:uid="{DC919CA1-7C40-47DB-8F8A-8AA1287E32B4}">
      <text>
        <r>
          <rPr>
            <sz val="9"/>
            <color indexed="81"/>
            <rFont val="Tahoma"/>
            <family val="2"/>
          </rPr>
          <t xml:space="preserve">
iva esclusa 10%</t>
        </r>
      </text>
    </comment>
    <comment ref="C6" authorId="0" shapeId="0" xr:uid="{B5A555AF-8BAE-4DCB-B9A6-31196E81C95F}">
      <text>
        <r>
          <rPr>
            <sz val="9"/>
            <color indexed="81"/>
            <rFont val="Tahoma"/>
            <family val="2"/>
          </rPr>
          <t>comprende anche monitoraggio e gestione ordinaria</t>
        </r>
      </text>
    </comment>
    <comment ref="G6" authorId="0" shapeId="0" xr:uid="{DA969315-FAD9-42AE-8477-7A1C782115FF}">
      <text>
        <r>
          <rPr>
            <sz val="9"/>
            <color indexed="81"/>
            <rFont val="Tahoma"/>
            <family val="2"/>
          </rPr>
          <t xml:space="preserve">
iva esclusa 10% (90.000 + 130.000)
</t>
        </r>
      </text>
    </comment>
    <comment ref="G11" authorId="0" shapeId="0" xr:uid="{B6F96A6E-7435-441A-B4BC-3AB98C05DC04}">
      <text>
        <r>
          <rPr>
            <sz val="9"/>
            <color indexed="81"/>
            <rFont val="Tahoma"/>
            <family val="2"/>
          </rPr>
          <t xml:space="preserve">
iva 10% esclusa</t>
        </r>
      </text>
    </comment>
    <comment ref="B13" authorId="0" shapeId="0" xr:uid="{C84731AD-4AC3-4DCA-A100-406A52CDD0F6}">
      <text>
        <r>
          <rPr>
            <sz val="9"/>
            <color indexed="81"/>
            <rFont val="Tahoma"/>
            <family val="2"/>
          </rPr>
          <t xml:space="preserve">
Relativo ad interventi pianificati nell’ambito della concessione di gestione post operativa</t>
        </r>
      </text>
    </comment>
    <comment ref="C14" authorId="0" shapeId="0" xr:uid="{5D6FBD7D-D592-4002-9D9E-635B3C69B511}">
      <text>
        <r>
          <rPr>
            <sz val="9"/>
            <color indexed="81"/>
            <rFont val="Tahoma"/>
            <family val="2"/>
          </rPr>
          <t xml:space="preserve">
consumo energia elettrica e spese amministrative</t>
        </r>
      </text>
    </comment>
    <comment ref="D14" authorId="0" shapeId="0" xr:uid="{AC33BE0F-ED63-44EC-A5AA-1F72F71410DE}">
      <text>
        <r>
          <rPr>
            <sz val="9"/>
            <color indexed="81"/>
            <rFont val="Tahoma"/>
            <family val="2"/>
          </rPr>
          <t xml:space="preserve">
2825,52 PER ENERGIA ELETTRICA - 8093,00 PER ISPEZIONE PROGRAMMATA A.I.A. - 5124,00 PER MANUTENZIONE TORCIA BIOGAS - 250,00 PER VARIANTE A.I.A. - 5380,00 PER INDENNITA'  - RESPONSABILE - 40795,00 INDENNIZZO PER OPERE DI BONIFICA AMBIENTALE</t>
        </r>
      </text>
    </comment>
    <comment ref="F14" authorId="0" shapeId="0" xr:uid="{80EA12A3-9234-415B-B962-39C44F048521}">
      <text>
        <r>
          <rPr>
            <sz val="9"/>
            <color indexed="81"/>
            <rFont val="Tahoma"/>
            <family val="2"/>
          </rPr>
          <t xml:space="preserve">
(1.541,91  consumi energia elettrica; 5.380,00 costi amministrativi; 7.185,00 costo ispezione programmata arpae; 250,00 costi amministrativi modifica non sostanziale AIA) </t>
        </r>
      </text>
    </comment>
    <comment ref="G14" authorId="0" shapeId="0" xr:uid="{AE70A01E-EF41-4291-A8DC-893F69B7D13D}">
      <text>
        <r>
          <rPr>
            <sz val="9"/>
            <color indexed="81"/>
            <rFont val="Tahoma"/>
            <family val="2"/>
          </rPr>
          <t xml:space="preserve">
telecontrollo (1.403,09 per energia elettrica; 5.380,00 costi amministrativi; 250,00 modifica non sostanziale aia)</t>
        </r>
      </text>
    </comment>
    <comment ref="G24" authorId="0" shapeId="0" xr:uid="{D0E3D7B7-0471-4A69-B5DD-D4C3439F671F}">
      <text>
        <r>
          <rPr>
            <sz val="9"/>
            <color indexed="81"/>
            <rFont val="Tahoma"/>
            <family val="2"/>
          </rPr>
          <t xml:space="preserve">
iva compresa</t>
        </r>
      </text>
    </comment>
    <comment ref="G25" authorId="0" shapeId="0" xr:uid="{84F04E61-4B7D-497E-9D2C-377279DC06DE}">
      <text>
        <r>
          <rPr>
            <sz val="9"/>
            <color indexed="81"/>
            <rFont val="Tahoma"/>
            <family val="2"/>
          </rPr>
          <t xml:space="preserve">
iva compresa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Michele</author>
  </authors>
  <commentList>
    <comment ref="C6" authorId="0" shapeId="0" xr:uid="{2B11FA49-CCEC-4ABE-BDD9-799B7D634FAF}">
      <text>
        <r>
          <rPr>
            <sz val="9"/>
            <color indexed="81"/>
            <rFont val="Tahoma"/>
            <family val="2"/>
          </rPr>
          <t xml:space="preserve">
serv. Ind. Analisi ed intercomp. Laboratorio costituiscono le spese attribuite ai monitoraggi</t>
        </r>
      </text>
    </comment>
    <comment ref="C7" authorId="0" shapeId="0" xr:uid="{46D0B403-D853-4616-84EE-0B1F592DCA76}">
      <text>
        <r>
          <rPr>
            <sz val="9"/>
            <color indexed="81"/>
            <rFont val="Tahoma"/>
            <family val="2"/>
          </rPr>
          <t xml:space="preserve">
costi.smaltim.rifiuti costituiscono le spese per la gestione del percolato</t>
        </r>
      </text>
    </comment>
    <comment ref="C12" authorId="0" shapeId="0" xr:uid="{17228FCD-C3B3-4322-932A-22ECA7FC511D}">
      <text>
        <r>
          <rPr>
            <sz val="9"/>
            <color indexed="81"/>
            <rFont val="Tahoma"/>
            <family val="2"/>
          </rPr>
          <t xml:space="preserve">
acq. Mat. Manut, serv. Ind. Lav. Es, nolo macchine costituiscono le spese per le manutenzioni</t>
        </r>
      </text>
    </comment>
    <comment ref="B14" authorId="0" shapeId="0" xr:uid="{4AEF01BE-40E7-4100-97BF-103FADDC9DDB}">
      <text>
        <r>
          <rPr>
            <sz val="9"/>
            <color indexed="81"/>
            <rFont val="Tahoma"/>
            <family val="2"/>
          </rPr>
          <t xml:space="preserve">
Relativo ad interventi pianificati nell’ambito della concessione di gestione post operativa</t>
        </r>
      </text>
    </comment>
    <comment ref="G15" authorId="0" shapeId="0" xr:uid="{218CEDB7-639A-470B-97F6-DBD0CF135741}">
      <text>
        <r>
          <rPr>
            <sz val="9"/>
            <color indexed="81"/>
            <rFont val="Tahoma"/>
            <family val="2"/>
          </rPr>
          <t xml:space="preserve">
energia elettrica, prestazioni e consulenze, personale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Michele</author>
  </authors>
  <commentList>
    <comment ref="G4" authorId="0" shapeId="0" xr:uid="{F025EE25-49BF-4123-AA6B-2D8C5AF60F79}">
      <text>
        <r>
          <rPr>
            <sz val="9"/>
            <color indexed="81"/>
            <rFont val="Tahoma"/>
            <family val="2"/>
          </rPr>
          <t xml:space="preserve">
per analisi semestrali prescritte da autorizzazione provinciale</t>
        </r>
      </text>
    </comment>
    <comment ref="G5" authorId="0" shapeId="0" xr:uid="{D9D62E19-0C00-43F6-8323-F4F94AF8D7EC}">
      <text>
        <r>
          <rPr>
            <sz val="9"/>
            <color indexed="81"/>
            <rFont val="Tahoma"/>
            <family val="2"/>
          </rPr>
          <t xml:space="preserve">
circa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Michele</author>
  </authors>
  <commentList>
    <comment ref="G14" authorId="0" shapeId="0" xr:uid="{398C56AA-2F56-4FCA-B693-EFFD076FDF22}">
      <text>
        <r>
          <rPr>
            <sz val="9"/>
            <color indexed="81"/>
            <rFont val="Tahoma"/>
            <family val="2"/>
          </rPr>
          <t xml:space="preserve">
COSTI PER GARANZIA GESTIONE OPERATIVA 8361,44 COSTI PER ENERGIA ELETTRICA 745,85 PRESTAZIONI TECNICO COMUNALE 1532,96</t>
        </r>
      </text>
    </comment>
  </commentList>
</comments>
</file>

<file path=xl/sharedStrings.xml><?xml version="1.0" encoding="utf-8"?>
<sst xmlns="http://schemas.openxmlformats.org/spreadsheetml/2006/main" count="468" uniqueCount="168">
  <si>
    <t>DISCARICA DI</t>
  </si>
  <si>
    <t>FANANO</t>
  </si>
  <si>
    <t>Dati generali</t>
  </si>
  <si>
    <t>Denominazione</t>
  </si>
  <si>
    <t>DISCARICA INTERCOMUNALE PER RIFIUTI NON PERICOLOSI DI CA' CAPPELLAIA</t>
  </si>
  <si>
    <t>Localizzazione</t>
  </si>
  <si>
    <t>VIA CA' CAPPELLAIA 1050 - 41021 FANANO (MO)</t>
  </si>
  <si>
    <t>Proprietà</t>
  </si>
  <si>
    <t>COMUNE DI FANANO</t>
  </si>
  <si>
    <t>Gestore della fase operativa</t>
  </si>
  <si>
    <t>Gestore attuale della fase post-operativa</t>
  </si>
  <si>
    <t>AIMAG SPA</t>
  </si>
  <si>
    <t>Eventuale gestore precedente della fase post-operativa</t>
  </si>
  <si>
    <t>Titolarità originaria dell'autorizzazione allo smaltimento</t>
  </si>
  <si>
    <t>Eventuali modifiche della titolarità originaria dell'autorizzazione allo smaltimento</t>
  </si>
  <si>
    <t>NO</t>
  </si>
  <si>
    <t>Anno inizio attività</t>
  </si>
  <si>
    <t>Anno fine attività (data ultimo conferimento)</t>
  </si>
  <si>
    <t>Autorizzazione ai sensi del D.Lgs. N. 36/2003</t>
  </si>
  <si>
    <t xml:space="preserve">SI </t>
  </si>
  <si>
    <t>Autorizzazione allo smaltimento</t>
  </si>
  <si>
    <t>Piano di gestione in fase post-operativa</t>
  </si>
  <si>
    <t>Piano di sorveglianza e controllo</t>
  </si>
  <si>
    <t>Piano economico finanziario</t>
  </si>
  <si>
    <t>Chiusura ai sensi dell'art. 12 del D.Lgs. N. 36/2003</t>
  </si>
  <si>
    <t>Copertura definitiva realizzata</t>
  </si>
  <si>
    <t>Data di realizzazione della copertura definitiva</t>
  </si>
  <si>
    <t>Piano di adeguamento al Dlgs 36/03 per le discariche ante decreto</t>
  </si>
  <si>
    <t>Comunicazione di avvenuta cessazione dei conferimenti per le discariche ante decreto</t>
  </si>
  <si>
    <t>Dati tecnici</t>
  </si>
  <si>
    <t>Area di sedime (ha)</t>
  </si>
  <si>
    <t>Area della discarica esposta (DGR 1091/2017) (mq)</t>
  </si>
  <si>
    <r>
      <t>Volumetria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</si>
  <si>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143,103,00</t>
  </si>
  <si>
    <t>Precipitazione annuale registrata (mm/anno)</t>
  </si>
  <si>
    <t>Drenaggio percolato</t>
  </si>
  <si>
    <t>SI</t>
  </si>
  <si>
    <t>Collegamento alla fognatura</t>
  </si>
  <si>
    <t>Trattamento in situ del percolato</t>
  </si>
  <si>
    <t>Captazione biogas</t>
  </si>
  <si>
    <t>Produzione di energia da biogas</t>
  </si>
  <si>
    <t>Altro</t>
  </si>
  <si>
    <t>/</t>
  </si>
  <si>
    <t>Note</t>
  </si>
  <si>
    <t>Rifiuti gestiti dall'impianto</t>
  </si>
  <si>
    <t>Anno</t>
  </si>
  <si>
    <t>t RSU</t>
  </si>
  <si>
    <t>t RS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</si>
  <si>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</si>
  <si>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</si>
  <si>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</si>
  <si>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</si>
  <si>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</si>
  <si>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</si>
  <si>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</si>
  <si>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</si>
  <si>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</si>
  <si>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</si>
  <si>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</si>
  <si>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</si>
  <si>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anno n</t>
  </si>
  <si>
    <t>totale</t>
  </si>
  <si>
    <t>percentuale di rifiuti conferiti rispetto al totale</t>
  </si>
  <si>
    <t>Gestione post operativa</t>
  </si>
  <si>
    <t>Esistenza fondo gestione post operativa</t>
  </si>
  <si>
    <t>Modalità di costituzione del fondo</t>
  </si>
  <si>
    <t>CONVENZIONE TRA I COMUNI CONFERENTI (FANANO MONTECRETO SESTOLA)</t>
  </si>
  <si>
    <t>Atto/perizia attestante la consistenza del Fondo</t>
  </si>
  <si>
    <t>Entità iniziale del fondo</t>
  </si>
  <si>
    <t>Entità del fondo al 31/12 anno precedente</t>
  </si>
  <si>
    <t>€ 0 AL 31/12/2016</t>
  </si>
  <si>
    <t>Autorizzazione gestione post operativa</t>
  </si>
  <si>
    <t>Atto che formalizza la data di inizio della gestione post-operativa</t>
  </si>
  <si>
    <t>Copertura provvisoria realizzata</t>
  </si>
  <si>
    <t>Data di realizzazione copertura provvisoria</t>
  </si>
  <si>
    <t>Data inizio gestione post operativa</t>
  </si>
  <si>
    <t>Durata gestione post-operativa da autorizzazione (anni)</t>
  </si>
  <si>
    <t>Convenzione di affidamento gestione post operativa</t>
  </si>
  <si>
    <t>Anno eventuale ultima perizia asseverata</t>
  </si>
  <si>
    <t>Durata residua gestione post operativa da perizia</t>
  </si>
  <si>
    <t>Costo residuo di gestione post operativa da perizia</t>
  </si>
  <si>
    <t>Quantità percolato prodotto (t)</t>
  </si>
  <si>
    <t>Energia elettrica prodotta da biogas (kWh)</t>
  </si>
  <si>
    <t>COSTI E RICAVI CONSUNTIVI GESTIONE</t>
  </si>
  <si>
    <t>EVENTUALI INVESTIMENTI PER LA GESTIONE POST OPERATIVA</t>
  </si>
  <si>
    <t>Costi monitoraggio (€)</t>
  </si>
  <si>
    <t>Costo gestione percolato (€)</t>
  </si>
  <si>
    <t>Costo gestione biogas (€)</t>
  </si>
  <si>
    <t>Costi manutenzioni ordinarie (€)</t>
  </si>
  <si>
    <t>Costi per garanzia gestione post operativa (€)</t>
  </si>
  <si>
    <t>Totale costi (€)</t>
  </si>
  <si>
    <t>Ricavi da vendita energia elettrica (€)</t>
  </si>
  <si>
    <t>Ricavi da vendita biogas (€)</t>
  </si>
  <si>
    <t>Altri ricavi (specificare): cessione energia da impianto fotovoltaico (€)</t>
  </si>
  <si>
    <t>Totale ricavi (€)</t>
  </si>
  <si>
    <t>Descrizione</t>
  </si>
  <si>
    <t>Costo (€)</t>
  </si>
  <si>
    <t>Eventuali contributi a fondo perduto (€)</t>
  </si>
  <si>
    <t>Altri costi (€)</t>
  </si>
  <si>
    <t>Costo d'uso del capitale (€)</t>
  </si>
  <si>
    <t xml:space="preserve"> </t>
  </si>
  <si>
    <t>intervento di bonifica per regimazione acque sotterranee e superficiali</t>
  </si>
  <si>
    <t>realizzazione condotta per depurazione percolato</t>
  </si>
  <si>
    <t>lavori in corso anno 2018</t>
  </si>
  <si>
    <t>DISCARICA DI FANANO</t>
  </si>
  <si>
    <t>DISCARICA DI MONTEFIORINO</t>
  </si>
  <si>
    <t>Discarica di MONTEFIORINO</t>
  </si>
  <si>
    <t>Località FONTANAMLERA (Montefiorino)</t>
  </si>
  <si>
    <t>Comuni di Montefiorino, Frassinoro, Palagano</t>
  </si>
  <si>
    <t>HERA S.p.a</t>
  </si>
  <si>
    <t>Herambiente Spa</t>
  </si>
  <si>
    <t>Comuni di Montefiorino</t>
  </si>
  <si>
    <t>RIECO/AMIU/META/HERA</t>
  </si>
  <si>
    <t>Piano post operativo</t>
  </si>
  <si>
    <t>Piano di adeguamento al Dlgs 36/03 per le discariche ante decreto</t>
  </si>
  <si>
    <t>File da allegare</t>
  </si>
  <si>
    <t>Atto che formalizza la data di inizio della gestione post operativa</t>
  </si>
  <si>
    <t>Inizio gestione post operativa</t>
  </si>
  <si>
    <t>2009</t>
  </si>
  <si>
    <t>Durata gestione post-operativa da autorizzazione</t>
  </si>
  <si>
    <r>
      <t>Volumetria (m</t>
    </r>
    <r>
      <rPr>
        <b/>
        <vertAlign val="superscript"/>
        <sz val="9"/>
        <rFont val="Arial"/>
        <family val="2"/>
      </rPr>
      <t>3</t>
    </r>
    <r>
      <rPr>
        <b/>
        <sz val="9"/>
        <rFont val="Arial"/>
        <family val="2"/>
      </rPr>
      <t>)</t>
    </r>
  </si>
  <si>
    <t>Quantità biogas estratto (Nm3)</t>
  </si>
  <si>
    <t xml:space="preserve">dal 1990 al 1996 </t>
  </si>
  <si>
    <t>dati non disponibili</t>
  </si>
  <si>
    <t>DISCARICA DI CASA ZECCONE - VIA MONTEFORCO (PAVULLO NEL FRIGNANO - MODENA)</t>
  </si>
  <si>
    <t>discarica di Casa Zeccone</t>
  </si>
  <si>
    <t>Via Monteforco</t>
  </si>
  <si>
    <t>Comune di Pavullo nel Frignano</t>
  </si>
  <si>
    <t>Comune di Pavullo nel Frignano - convenzione con META</t>
  </si>
  <si>
    <t>no</t>
  </si>
  <si>
    <t>Anno fine attività</t>
  </si>
  <si>
    <t>Copertura realizzata</t>
  </si>
  <si>
    <t>SI - ANNO 2006 CON TELO HDPE DA 2 mm</t>
  </si>
  <si>
    <r>
      <t>188000 m</t>
    </r>
    <r>
      <rPr>
        <vertAlign val="superscript"/>
        <sz val="10"/>
        <rFont val="Arial"/>
        <family val="2"/>
      </rPr>
      <t>3</t>
    </r>
  </si>
  <si>
    <r>
      <t>VASCA DI RACCOLTA con capacità 880 m</t>
    </r>
    <r>
      <rPr>
        <vertAlign val="superscript"/>
        <sz val="10"/>
        <rFont val="Arial"/>
        <family val="2"/>
      </rPr>
      <t>3</t>
    </r>
  </si>
  <si>
    <t>comune</t>
  </si>
  <si>
    <t>115.500,00 costituito nel 2009 a seguito del PAD, suddiviso per quote con % del 51,25 a carico del Comune di Pavullo e 48,75 a carico altri comuni</t>
  </si>
  <si>
    <t>autorizzazione valida dal 26/09/2008 al 25/09/2018</t>
  </si>
  <si>
    <t>realizzazione di sondaggi inclinometrici per monitoraggio dissesti</t>
  </si>
  <si>
    <t>allegato 2: determinazione n. 152/2017</t>
  </si>
  <si>
    <t>DISCARICA DI PAVULLO</t>
  </si>
  <si>
    <t>Ca' Marmocchio</t>
  </si>
  <si>
    <t>Pievepelago</t>
  </si>
  <si>
    <t>Comune di Pievepelago</t>
  </si>
  <si>
    <t>RINNOVO AIA 2012</t>
  </si>
  <si>
    <t>PIANO DI MANUTENZIONE</t>
  </si>
  <si>
    <t>CONTENUTO NEL RINNOVO AIA 2012</t>
  </si>
  <si>
    <t>SI/NO</t>
  </si>
  <si>
    <t>Sono presenti i camini biogas ma non è previsto sistema di trattamento in quanto le emissioni sono compatibili con lo scarico diretto in atmosfera</t>
  </si>
  <si>
    <t>anno 1</t>
  </si>
  <si>
    <t>anno 2</t>
  </si>
  <si>
    <t>anno 3</t>
  </si>
  <si>
    <t>…</t>
  </si>
  <si>
    <t>(tassa/tariffa, Comune. Gestore, …)</t>
  </si>
  <si>
    <t>AIA 2017</t>
  </si>
  <si>
    <t>trentennale con rinnovo Aia al 2022</t>
  </si>
  <si>
    <t>PIEVEPELAGO</t>
  </si>
  <si>
    <t>DISCARICA DI PIEVEPELAGO</t>
  </si>
  <si>
    <t>DET PROV MO 636 DEL 19_06_2006.pdf</t>
  </si>
  <si>
    <t>AIA PROV MO 124345 DEL 29_10_2007.pdf</t>
  </si>
  <si>
    <t>AIA PROV MO DET 34 DEL 4_02_2013 - ALLEGATO I.pdf</t>
  </si>
  <si>
    <t>DET ARPAE 3646 DEL 11_07_2017.pdf</t>
  </si>
  <si>
    <t>AIA PROV MO DET 34 DEL 4_02_2013.pdf</t>
  </si>
  <si>
    <t>contratto aimag</t>
  </si>
  <si>
    <t>piano di sorveglianza e controllo</t>
  </si>
  <si>
    <t>DET PROV MO 108 DEL 30_10_2012</t>
  </si>
  <si>
    <t>DET PROV MO 301 DEL 29_06_2009</t>
  </si>
  <si>
    <t>DET PROV MO 97392 DEL 26_09_2008.pdf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</si>
</sst>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"/>
    <numFmt numFmtId="166" formatCode="_-* #,##0.0_-;\-* #,##0.0_-;_-* &quot;-&quot;??_-;_-@_-"/>
    <numFmt numFmtId="167" formatCode="_-[$€-410]\ * #,##0.00_-;\-[$€-410]\ * #,##0.00_-;_-[$€-410]\ * &quot;-&quot;??_-;_-@_-"/>
    <numFmt numFmtId="168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b/>
      <i/>
      <sz val="11"/>
      <name val="Arial"/>
      <family val="2"/>
    </font>
    <font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b/>
      <sz val="10"/>
      <color theme="1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  <charset val="1"/>
    </font>
    <font>
      <sz val="12"/>
      <name val="Arial"/>
      <family val="2"/>
    </font>
    <font>
      <sz val="12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19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51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3" fillId="0" borderId="0"/>
  </cellStyleXfs>
  <cellXfs count="171">
    <xf numFmtId="0" fontId="0" fillId="0" borderId="0" xfId="0"/>
    <xf numFmtId="0" fontId="3" fillId="2" borderId="1" xfId="3" applyFont="1" applyFill="1" applyBorder="1" applyAlignment="1">
      <alignment vertical="center"/>
    </xf>
    <xf numFmtId="0" fontId="4" fillId="4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/>
    </xf>
    <xf numFmtId="49" fontId="3" fillId="0" borderId="1" xfId="3" applyNumberFormat="1" applyFont="1" applyBorder="1"/>
    <xf numFmtId="3" fontId="5" fillId="0" borderId="1" xfId="3" applyNumberFormat="1" applyFont="1" applyBorder="1"/>
    <xf numFmtId="0" fontId="3" fillId="4" borderId="1" xfId="3" applyFont="1" applyFill="1" applyBorder="1"/>
    <xf numFmtId="3" fontId="5" fillId="4" borderId="1" xfId="3" applyNumberFormat="1" applyFont="1" applyFill="1" applyBorder="1"/>
    <xf numFmtId="9" fontId="5" fillId="4" borderId="1" xfId="2" applyFont="1" applyFill="1" applyBorder="1"/>
    <xf numFmtId="0" fontId="0" fillId="0" borderId="1" xfId="0" applyBorder="1"/>
    <xf numFmtId="165" fontId="0" fillId="0" borderId="1" xfId="0" applyNumberFormat="1" applyBorder="1"/>
    <xf numFmtId="0" fontId="2" fillId="5" borderId="1" xfId="0" applyFont="1" applyFill="1" applyBorder="1"/>
    <xf numFmtId="165" fontId="2" fillId="5" borderId="1" xfId="0" applyNumberFormat="1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43" fontId="2" fillId="5" borderId="1" xfId="4" applyFont="1" applyFill="1" applyBorder="1"/>
    <xf numFmtId="166" fontId="0" fillId="0" borderId="1" xfId="4" applyNumberFormat="1" applyFont="1" applyBorder="1"/>
    <xf numFmtId="166" fontId="0" fillId="0" borderId="1" xfId="0" applyNumberFormat="1" applyBorder="1"/>
    <xf numFmtId="0" fontId="10" fillId="6" borderId="1" xfId="0" applyFont="1" applyFill="1" applyBorder="1" applyAlignment="1">
      <alignment wrapText="1"/>
    </xf>
    <xf numFmtId="0" fontId="10" fillId="6" borderId="1" xfId="0" applyFont="1" applyFill="1" applyBorder="1" applyAlignment="1">
      <alignment vertical="center"/>
    </xf>
    <xf numFmtId="0" fontId="11" fillId="0" borderId="0" xfId="0" applyFont="1"/>
    <xf numFmtId="0" fontId="13" fillId="0" borderId="7" xfId="0" applyFont="1" applyFill="1" applyBorder="1" applyAlignment="1">
      <alignment horizontal="left" vertical="center" wrapText="1"/>
    </xf>
    <xf numFmtId="167" fontId="14" fillId="0" borderId="8" xfId="5" applyNumberFormat="1" applyFont="1" applyFill="1" applyBorder="1" applyAlignment="1">
      <alignment horizontal="center"/>
    </xf>
    <xf numFmtId="167" fontId="14" fillId="0" borderId="9" xfId="5" applyNumberFormat="1" applyFont="1" applyFill="1" applyBorder="1" applyAlignment="1">
      <alignment horizontal="center"/>
    </xf>
    <xf numFmtId="0" fontId="13" fillId="0" borderId="10" xfId="0" applyFont="1" applyFill="1" applyBorder="1" applyAlignment="1">
      <alignment horizontal="left" vertical="center" wrapText="1"/>
    </xf>
    <xf numFmtId="167" fontId="14" fillId="0" borderId="2" xfId="5" applyNumberFormat="1" applyFont="1" applyFill="1" applyBorder="1" applyAlignment="1">
      <alignment horizontal="center"/>
    </xf>
    <xf numFmtId="167" fontId="14" fillId="0" borderId="11" xfId="5" applyNumberFormat="1" applyFont="1" applyFill="1" applyBorder="1" applyAlignment="1">
      <alignment horizontal="center" wrapText="1"/>
    </xf>
    <xf numFmtId="167" fontId="13" fillId="0" borderId="2" xfId="0" applyNumberFormat="1" applyFont="1" applyBorder="1" applyAlignment="1">
      <alignment horizontal="center"/>
    </xf>
    <xf numFmtId="167" fontId="13" fillId="0" borderId="11" xfId="0" applyNumberFormat="1" applyFont="1" applyBorder="1" applyAlignment="1">
      <alignment horizontal="center" wrapText="1"/>
    </xf>
    <xf numFmtId="167" fontId="13" fillId="0" borderId="11" xfId="0" applyNumberFormat="1" applyFont="1" applyBorder="1" applyAlignment="1">
      <alignment horizontal="center"/>
    </xf>
    <xf numFmtId="0" fontId="13" fillId="0" borderId="2" xfId="0" applyNumberFormat="1" applyFont="1" applyBorder="1" applyAlignment="1">
      <alignment horizont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2" xfId="0" applyNumberFormat="1" applyFont="1" applyBorder="1" applyAlignment="1">
      <alignment horizontal="center"/>
    </xf>
    <xf numFmtId="0" fontId="13" fillId="0" borderId="11" xfId="0" applyNumberFormat="1" applyFont="1" applyBorder="1" applyAlignment="1">
      <alignment horizontal="center"/>
    </xf>
    <xf numFmtId="0" fontId="14" fillId="0" borderId="13" xfId="0" applyFont="1" applyFill="1" applyBorder="1"/>
    <xf numFmtId="0" fontId="15" fillId="0" borderId="13" xfId="0" applyFont="1" applyFill="1" applyBorder="1"/>
    <xf numFmtId="0" fontId="16" fillId="0" borderId="1" xfId="0" applyFont="1" applyBorder="1" applyAlignment="1"/>
    <xf numFmtId="4" fontId="12" fillId="0" borderId="8" xfId="0" applyNumberFormat="1" applyFont="1" applyBorder="1" applyAlignment="1">
      <alignment horizontal="center"/>
    </xf>
    <xf numFmtId="4" fontId="12" fillId="0" borderId="9" xfId="0" applyNumberFormat="1" applyFont="1" applyBorder="1" applyAlignment="1">
      <alignment horizontal="center"/>
    </xf>
    <xf numFmtId="0" fontId="13" fillId="0" borderId="13" xfId="0" applyFont="1" applyFill="1" applyBorder="1"/>
    <xf numFmtId="4" fontId="12" fillId="0" borderId="14" xfId="0" applyNumberFormat="1" applyFont="1" applyBorder="1" applyAlignment="1">
      <alignment horizontal="center"/>
    </xf>
    <xf numFmtId="4" fontId="12" fillId="0" borderId="15" xfId="0" applyNumberFormat="1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4" fontId="12" fillId="0" borderId="11" xfId="0" applyNumberFormat="1" applyFont="1" applyBorder="1" applyAlignment="1">
      <alignment horizontal="center"/>
    </xf>
    <xf numFmtId="0" fontId="13" fillId="0" borderId="16" xfId="0" applyFont="1" applyFill="1" applyBorder="1" applyAlignment="1">
      <alignment horizontal="left" vertical="center" wrapText="1"/>
    </xf>
    <xf numFmtId="4" fontId="12" fillId="0" borderId="17" xfId="0" applyNumberFormat="1" applyFont="1" applyBorder="1" applyAlignment="1">
      <alignment horizontal="center"/>
    </xf>
    <xf numFmtId="4" fontId="12" fillId="0" borderId="18" xfId="0" applyNumberFormat="1" applyFont="1" applyBorder="1" applyAlignment="1">
      <alignment horizont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0" borderId="10" xfId="0" applyFont="1" applyBorder="1" applyAlignment="1">
      <alignment horizontal="left"/>
    </xf>
    <xf numFmtId="3" fontId="18" fillId="0" borderId="1" xfId="0" applyNumberFormat="1" applyFont="1" applyFill="1" applyBorder="1" applyAlignment="1">
      <alignment horizontal="center"/>
    </xf>
    <xf numFmtId="3" fontId="18" fillId="0" borderId="11" xfId="0" applyNumberFormat="1" applyFont="1" applyFill="1" applyBorder="1" applyAlignment="1">
      <alignment horizontal="center"/>
    </xf>
    <xf numFmtId="0" fontId="15" fillId="7" borderId="10" xfId="0" applyFont="1" applyFill="1" applyBorder="1"/>
    <xf numFmtId="3" fontId="14" fillId="7" borderId="1" xfId="0" applyNumberFormat="1" applyFont="1" applyFill="1" applyBorder="1" applyAlignment="1">
      <alignment horizontal="center"/>
    </xf>
    <xf numFmtId="3" fontId="14" fillId="7" borderId="11" xfId="0" applyNumberFormat="1" applyFont="1" applyFill="1" applyBorder="1" applyAlignment="1">
      <alignment horizontal="center"/>
    </xf>
    <xf numFmtId="0" fontId="15" fillId="7" borderId="16" xfId="0" applyFont="1" applyFill="1" applyBorder="1"/>
    <xf numFmtId="10" fontId="14" fillId="7" borderId="20" xfId="0" applyNumberFormat="1" applyFont="1" applyFill="1" applyBorder="1" applyAlignment="1">
      <alignment horizontal="center"/>
    </xf>
    <xf numFmtId="10" fontId="14" fillId="7" borderId="18" xfId="0" applyNumberFormat="1" applyFont="1" applyFill="1" applyBorder="1" applyAlignment="1">
      <alignment horizontal="center"/>
    </xf>
    <xf numFmtId="167" fontId="12" fillId="0" borderId="8" xfId="0" applyNumberFormat="1" applyFont="1" applyBorder="1" applyAlignment="1">
      <alignment horizontal="center"/>
    </xf>
    <xf numFmtId="167" fontId="12" fillId="0" borderId="9" xfId="0" applyNumberFormat="1" applyFont="1" applyBorder="1" applyAlignment="1">
      <alignment horizontal="center"/>
    </xf>
    <xf numFmtId="167" fontId="12" fillId="0" borderId="2" xfId="0" applyNumberFormat="1" applyFont="1" applyBorder="1" applyAlignment="1">
      <alignment horizontal="center"/>
    </xf>
    <xf numFmtId="167" fontId="12" fillId="0" borderId="15" xfId="0" applyNumberFormat="1" applyFont="1" applyBorder="1" applyAlignment="1">
      <alignment horizontal="center"/>
    </xf>
    <xf numFmtId="0" fontId="12" fillId="0" borderId="2" xfId="0" applyNumberFormat="1" applyFont="1" applyBorder="1" applyAlignment="1">
      <alignment horizontal="center"/>
    </xf>
    <xf numFmtId="0" fontId="12" fillId="0" borderId="15" xfId="0" applyNumberFormat="1" applyFont="1" applyBorder="1" applyAlignment="1">
      <alignment horizontal="center"/>
    </xf>
    <xf numFmtId="168" fontId="12" fillId="0" borderId="15" xfId="0" applyNumberFormat="1" applyFont="1" applyBorder="1" applyAlignment="1">
      <alignment horizontal="center"/>
    </xf>
    <xf numFmtId="167" fontId="12" fillId="0" borderId="2" xfId="0" applyNumberFormat="1" applyFont="1" applyBorder="1" applyAlignment="1">
      <alignment horizontal="center" wrapText="1"/>
    </xf>
    <xf numFmtId="0" fontId="12" fillId="0" borderId="2" xfId="0" applyNumberFormat="1" applyFont="1" applyBorder="1" applyAlignment="1">
      <alignment horizontal="center" wrapText="1"/>
    </xf>
    <xf numFmtId="0" fontId="12" fillId="0" borderId="17" xfId="0" applyNumberFormat="1" applyFont="1" applyBorder="1" applyAlignment="1">
      <alignment horizontal="center"/>
    </xf>
    <xf numFmtId="0" fontId="12" fillId="0" borderId="21" xfId="0" applyNumberFormat="1" applyFont="1" applyBorder="1" applyAlignment="1">
      <alignment horizontal="center"/>
    </xf>
    <xf numFmtId="3" fontId="0" fillId="0" borderId="0" xfId="0" applyNumberFormat="1"/>
    <xf numFmtId="3" fontId="2" fillId="0" borderId="0" xfId="0" applyNumberFormat="1" applyFont="1"/>
    <xf numFmtId="0" fontId="2" fillId="0" borderId="10" xfId="0" applyFont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7" xfId="3" applyFont="1" applyFill="1" applyBorder="1" applyAlignment="1">
      <alignment horizontal="left" vertical="center" wrapText="1"/>
    </xf>
    <xf numFmtId="0" fontId="13" fillId="0" borderId="10" xfId="3" applyFont="1" applyFill="1" applyBorder="1" applyAlignment="1">
      <alignment horizontal="left" vertical="center" wrapText="1"/>
    </xf>
    <xf numFmtId="0" fontId="13" fillId="0" borderId="12" xfId="3" applyFont="1" applyFill="1" applyBorder="1" applyAlignment="1">
      <alignment horizontal="left" vertical="center" wrapText="1"/>
    </xf>
    <xf numFmtId="0" fontId="12" fillId="2" borderId="34" xfId="3" applyFont="1" applyFill="1" applyBorder="1" applyAlignment="1">
      <alignment horizontal="left" vertical="top" wrapText="1"/>
    </xf>
    <xf numFmtId="0" fontId="12" fillId="2" borderId="35" xfId="3" applyFont="1" applyFill="1" applyBorder="1" applyAlignment="1">
      <alignment horizontal="center"/>
    </xf>
    <xf numFmtId="0" fontId="12" fillId="2" borderId="15" xfId="3" applyFont="1" applyFill="1" applyBorder="1" applyAlignment="1">
      <alignment horizontal="center"/>
    </xf>
    <xf numFmtId="0" fontId="3" fillId="0" borderId="10" xfId="3" applyFont="1" applyBorder="1" applyAlignment="1">
      <alignment horizontal="left" vertical="top"/>
    </xf>
    <xf numFmtId="0" fontId="3" fillId="0" borderId="1" xfId="3" applyFont="1" applyBorder="1"/>
    <xf numFmtId="0" fontId="3" fillId="0" borderId="11" xfId="3" applyFont="1" applyBorder="1"/>
    <xf numFmtId="0" fontId="3" fillId="0" borderId="16" xfId="3" applyFont="1" applyBorder="1" applyAlignment="1">
      <alignment horizontal="left" vertical="top"/>
    </xf>
    <xf numFmtId="0" fontId="3" fillId="0" borderId="20" xfId="3" applyFont="1" applyBorder="1"/>
    <xf numFmtId="0" fontId="3" fillId="0" borderId="36" xfId="3" applyFont="1" applyBorder="1"/>
    <xf numFmtId="0" fontId="3" fillId="0" borderId="20" xfId="3" applyFont="1" applyFill="1" applyBorder="1"/>
    <xf numFmtId="0" fontId="3" fillId="0" borderId="18" xfId="3" applyFont="1" applyBorder="1"/>
    <xf numFmtId="0" fontId="3" fillId="0" borderId="0" xfId="3" applyFont="1"/>
    <xf numFmtId="0" fontId="10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wrapText="1"/>
    </xf>
    <xf numFmtId="0" fontId="20" fillId="8" borderId="37" xfId="3" applyFont="1" applyFill="1" applyBorder="1" applyAlignment="1">
      <alignment horizontal="left" vertical="center" wrapText="1"/>
    </xf>
    <xf numFmtId="0" fontId="20" fillId="8" borderId="37" xfId="3" applyFont="1" applyFill="1" applyBorder="1" applyAlignment="1">
      <alignment horizontal="center"/>
    </xf>
    <xf numFmtId="49" fontId="20" fillId="0" borderId="37" xfId="3" applyNumberFormat="1" applyFont="1" applyBorder="1"/>
    <xf numFmtId="3" fontId="20" fillId="0" borderId="37" xfId="3" applyNumberFormat="1" applyFont="1" applyBorder="1"/>
    <xf numFmtId="0" fontId="20" fillId="10" borderId="37" xfId="3" applyFont="1" applyFill="1" applyBorder="1"/>
    <xf numFmtId="3" fontId="20" fillId="10" borderId="37" xfId="3" applyNumberFormat="1" applyFont="1" applyFill="1" applyBorder="1"/>
    <xf numFmtId="9" fontId="20" fillId="10" borderId="37" xfId="2" applyFont="1" applyFill="1" applyBorder="1" applyAlignment="1" applyProtection="1"/>
    <xf numFmtId="0" fontId="13" fillId="10" borderId="37" xfId="3" applyFont="1" applyFill="1" applyBorder="1" applyAlignment="1">
      <alignment horizontal="left" vertical="center" wrapText="1"/>
    </xf>
    <xf numFmtId="0" fontId="13" fillId="11" borderId="37" xfId="3" applyFont="1" applyFill="1" applyBorder="1" applyAlignment="1">
      <alignment horizontal="left" vertical="center" wrapText="1"/>
    </xf>
    <xf numFmtId="0" fontId="13" fillId="0" borderId="37" xfId="3" applyFont="1" applyFill="1" applyBorder="1" applyAlignment="1">
      <alignment horizontal="left" vertical="center" wrapText="1"/>
    </xf>
    <xf numFmtId="0" fontId="22" fillId="8" borderId="37" xfId="3" applyFont="1" applyFill="1" applyBorder="1" applyAlignment="1">
      <alignment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4" fontId="3" fillId="0" borderId="1" xfId="3" applyNumberFormat="1" applyFont="1" applyBorder="1" applyAlignment="1">
      <alignment horizontal="center" vertical="center"/>
    </xf>
    <xf numFmtId="3" fontId="5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/>
    </xf>
    <xf numFmtId="164" fontId="5" fillId="0" borderId="1" xfId="1" applyFont="1" applyBorder="1" applyAlignment="1">
      <alignment horizontal="center"/>
    </xf>
    <xf numFmtId="14" fontId="5" fillId="0" borderId="1" xfId="3" applyNumberFormat="1" applyFont="1" applyBorder="1" applyAlignment="1">
      <alignment horizont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1" xfId="0" applyFont="1" applyBorder="1" applyAlignment="1">
      <alignment horizontal="center" wrapText="1"/>
    </xf>
    <xf numFmtId="0" fontId="3" fillId="0" borderId="1" xfId="3" applyFont="1" applyBorder="1" applyAlignment="1">
      <alignment horizontal="center"/>
    </xf>
    <xf numFmtId="0" fontId="3" fillId="0" borderId="11" xfId="3" applyFont="1" applyBorder="1" applyAlignment="1">
      <alignment horizontal="center"/>
    </xf>
    <xf numFmtId="0" fontId="3" fillId="0" borderId="35" xfId="3" applyFont="1" applyBorder="1" applyAlignment="1">
      <alignment horizontal="center"/>
    </xf>
    <xf numFmtId="0" fontId="3" fillId="0" borderId="15" xfId="3" applyFont="1" applyBorder="1" applyAlignment="1">
      <alignment horizontal="center"/>
    </xf>
    <xf numFmtId="14" fontId="3" fillId="0" borderId="1" xfId="3" applyNumberFormat="1" applyFont="1" applyBorder="1" applyAlignment="1">
      <alignment horizontal="center"/>
    </xf>
    <xf numFmtId="0" fontId="3" fillId="0" borderId="14" xfId="3" applyFont="1" applyBorder="1" applyAlignment="1">
      <alignment horizontal="center"/>
    </xf>
    <xf numFmtId="0" fontId="3" fillId="0" borderId="32" xfId="3" applyFont="1" applyBorder="1" applyAlignment="1">
      <alignment horizontal="center"/>
    </xf>
    <xf numFmtId="0" fontId="12" fillId="3" borderId="4" xfId="3" applyFont="1" applyFill="1" applyBorder="1" applyAlignment="1">
      <alignment horizontal="center" vertical="center" wrapText="1"/>
    </xf>
    <xf numFmtId="0" fontId="12" fillId="3" borderId="5" xfId="3" applyFont="1" applyFill="1" applyBorder="1" applyAlignment="1">
      <alignment horizontal="center" vertical="center" wrapText="1"/>
    </xf>
    <xf numFmtId="0" fontId="12" fillId="3" borderId="6" xfId="3" applyFont="1" applyFill="1" applyBorder="1" applyAlignment="1">
      <alignment horizontal="center" vertical="center" wrapText="1"/>
    </xf>
    <xf numFmtId="8" fontId="3" fillId="0" borderId="1" xfId="3" applyNumberFormat="1" applyFont="1" applyBorder="1" applyAlignment="1">
      <alignment horizontal="center"/>
    </xf>
    <xf numFmtId="0" fontId="3" fillId="0" borderId="2" xfId="3" applyFont="1" applyBorder="1" applyAlignment="1">
      <alignment horizontal="center" wrapText="1"/>
    </xf>
    <xf numFmtId="0" fontId="3" fillId="0" borderId="31" xfId="3" applyFont="1" applyBorder="1" applyAlignment="1">
      <alignment horizont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/>
    </xf>
    <xf numFmtId="0" fontId="12" fillId="0" borderId="11" xfId="3" applyFont="1" applyBorder="1" applyAlignment="1">
      <alignment horizontal="center"/>
    </xf>
    <xf numFmtId="0" fontId="3" fillId="0" borderId="17" xfId="3" applyFont="1" applyBorder="1" applyAlignment="1">
      <alignment horizontal="center" wrapText="1"/>
    </xf>
    <xf numFmtId="0" fontId="3" fillId="0" borderId="33" xfId="3" applyFont="1" applyBorder="1" applyAlignment="1">
      <alignment horizontal="center" wrapText="1"/>
    </xf>
    <xf numFmtId="0" fontId="12" fillId="3" borderId="28" xfId="3" applyFont="1" applyFill="1" applyBorder="1" applyAlignment="1">
      <alignment horizontal="center" vertical="center" wrapText="1"/>
    </xf>
    <xf numFmtId="0" fontId="12" fillId="3" borderId="29" xfId="3" applyFont="1" applyFill="1" applyBorder="1" applyAlignment="1">
      <alignment horizontal="center" vertical="center" wrapText="1"/>
    </xf>
    <xf numFmtId="0" fontId="12" fillId="3" borderId="30" xfId="3" applyFont="1" applyFill="1" applyBorder="1" applyAlignment="1">
      <alignment horizontal="center" vertical="center" wrapText="1"/>
    </xf>
    <xf numFmtId="0" fontId="3" fillId="0" borderId="19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12" fillId="2" borderId="22" xfId="3" applyFont="1" applyFill="1" applyBorder="1" applyAlignment="1">
      <alignment horizontal="center" vertical="center"/>
    </xf>
    <xf numFmtId="0" fontId="12" fillId="2" borderId="23" xfId="3" applyFont="1" applyFill="1" applyBorder="1" applyAlignment="1">
      <alignment horizontal="center" vertical="center"/>
    </xf>
    <xf numFmtId="0" fontId="12" fillId="2" borderId="24" xfId="3" applyFont="1" applyFill="1" applyBorder="1" applyAlignment="1">
      <alignment horizontal="center" vertical="center"/>
    </xf>
    <xf numFmtId="0" fontId="20" fillId="0" borderId="37" xfId="3" applyFont="1" applyBorder="1" applyAlignment="1">
      <alignment horizontal="center"/>
    </xf>
    <xf numFmtId="0" fontId="21" fillId="0" borderId="37" xfId="3" applyFont="1" applyFill="1" applyBorder="1" applyAlignment="1">
      <alignment horizontal="center" vertical="center"/>
    </xf>
    <xf numFmtId="0" fontId="12" fillId="9" borderId="37" xfId="3" applyFont="1" applyFill="1" applyBorder="1" applyAlignment="1">
      <alignment horizontal="center" vertical="center" wrapText="1"/>
    </xf>
    <xf numFmtId="17" fontId="20" fillId="0" borderId="37" xfId="3" applyNumberFormat="1" applyFont="1" applyBorder="1" applyAlignment="1">
      <alignment horizontal="center"/>
    </xf>
    <xf numFmtId="3" fontId="20" fillId="0" borderId="37" xfId="3" applyNumberFormat="1" applyFont="1" applyBorder="1" applyAlignment="1">
      <alignment horizontal="center"/>
    </xf>
    <xf numFmtId="0" fontId="20" fillId="0" borderId="38" xfId="3" applyFont="1" applyFill="1" applyBorder="1" applyAlignment="1">
      <alignment horizontal="center" wrapText="1"/>
    </xf>
    <xf numFmtId="164" fontId="20" fillId="0" borderId="37" xfId="1" applyFont="1" applyFill="1" applyBorder="1" applyAlignment="1" applyProtection="1">
      <alignment horizontal="center"/>
    </xf>
  </cellXfs>
  <cellStyles count="6">
    <cellStyle name="Migliaia" xfId="4" builtinId="3"/>
    <cellStyle name="Normale" xfId="0" builtinId="0"/>
    <cellStyle name="Normale 2" xfId="5" xr:uid="{ADC304DE-5FCB-45DC-B8F4-4EC52D73B32F}"/>
    <cellStyle name="Normale 3" xfId="3" xr:uid="{CF4F0C74-64B1-4457-B3F5-2C821F704422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0E732-1BB5-4307-865D-FB450FDF027C}">
  <dimension ref="B3:E74"/>
  <sheetViews>
    <sheetView workbookViewId="0">
      <selection activeCell="A2" sqref="A2"/>
    </sheetView>
  </sheetViews>
  <sheetFormatPr defaultRowHeight="15" x14ac:dyDescent="0.25"/>
  <cols>
    <col min="2" max="2" width="38.85546875" bestFit="1" customWidth="1"/>
    <col min="3" max="3" width="56.42578125" customWidth="1"/>
    <col min="4" max="4" width="27.5703125" customWidth="1"/>
  </cols>
  <sheetData>
    <row r="3" spans="2:4" x14ac:dyDescent="0.25">
      <c r="B3" s="1" t="s">
        <v>0</v>
      </c>
      <c r="C3" s="111" t="s">
        <v>1</v>
      </c>
      <c r="D3" s="112"/>
    </row>
    <row r="4" spans="2:4" x14ac:dyDescent="0.25">
      <c r="B4" s="113" t="s">
        <v>2</v>
      </c>
      <c r="C4" s="113"/>
      <c r="D4" s="113"/>
    </row>
    <row r="5" spans="2:4" x14ac:dyDescent="0.25">
      <c r="B5" s="2" t="s">
        <v>3</v>
      </c>
      <c r="C5" s="114" t="s">
        <v>4</v>
      </c>
      <c r="D5" s="115"/>
    </row>
    <row r="6" spans="2:4" x14ac:dyDescent="0.25">
      <c r="B6" s="2" t="s">
        <v>5</v>
      </c>
      <c r="C6" s="110" t="s">
        <v>6</v>
      </c>
      <c r="D6" s="110"/>
    </row>
    <row r="7" spans="2:4" x14ac:dyDescent="0.25">
      <c r="B7" s="2" t="s">
        <v>7</v>
      </c>
      <c r="C7" s="110" t="s">
        <v>8</v>
      </c>
      <c r="D7" s="110"/>
    </row>
    <row r="8" spans="2:4" x14ac:dyDescent="0.25">
      <c r="B8" s="2" t="s">
        <v>9</v>
      </c>
      <c r="C8" s="110" t="s">
        <v>8</v>
      </c>
      <c r="D8" s="110"/>
    </row>
    <row r="9" spans="2:4" x14ac:dyDescent="0.25">
      <c r="B9" s="2" t="s">
        <v>10</v>
      </c>
      <c r="C9" s="110" t="s">
        <v>11</v>
      </c>
      <c r="D9" s="110"/>
    </row>
    <row r="10" spans="2:4" ht="24" x14ac:dyDescent="0.25">
      <c r="B10" s="2" t="s">
        <v>12</v>
      </c>
      <c r="C10" s="110" t="s">
        <v>8</v>
      </c>
      <c r="D10" s="110"/>
    </row>
    <row r="11" spans="2:4" ht="24" x14ac:dyDescent="0.25">
      <c r="B11" s="2" t="s">
        <v>13</v>
      </c>
      <c r="C11" s="110" t="s">
        <v>8</v>
      </c>
      <c r="D11" s="110"/>
    </row>
    <row r="12" spans="2:4" ht="24" x14ac:dyDescent="0.25">
      <c r="B12" s="2" t="s">
        <v>14</v>
      </c>
      <c r="C12" s="110" t="s">
        <v>15</v>
      </c>
      <c r="D12" s="110"/>
    </row>
    <row r="13" spans="2:4" x14ac:dyDescent="0.25">
      <c r="B13" s="2" t="s">
        <v>16</v>
      </c>
      <c r="C13" s="110">
        <v>1982</v>
      </c>
      <c r="D13" s="110"/>
    </row>
    <row r="14" spans="2:4" x14ac:dyDescent="0.25">
      <c r="B14" s="2" t="s">
        <v>17</v>
      </c>
      <c r="C14" s="110">
        <v>2008</v>
      </c>
      <c r="D14" s="110"/>
    </row>
    <row r="15" spans="2:4" x14ac:dyDescent="0.25">
      <c r="B15" s="2" t="s">
        <v>18</v>
      </c>
      <c r="C15" s="116" t="s">
        <v>19</v>
      </c>
      <c r="D15" s="116"/>
    </row>
    <row r="16" spans="2:4" x14ac:dyDescent="0.25">
      <c r="B16" s="2" t="s">
        <v>18</v>
      </c>
      <c r="C16" s="116" t="s">
        <v>158</v>
      </c>
      <c r="D16" s="116"/>
    </row>
    <row r="17" spans="2:4" x14ac:dyDescent="0.25">
      <c r="B17" s="2" t="s">
        <v>20</v>
      </c>
      <c r="C17" s="116" t="s">
        <v>159</v>
      </c>
      <c r="D17" s="116"/>
    </row>
    <row r="18" spans="2:4" x14ac:dyDescent="0.25">
      <c r="B18" s="2" t="s">
        <v>21</v>
      </c>
      <c r="C18" s="116" t="s">
        <v>160</v>
      </c>
      <c r="D18" s="116"/>
    </row>
    <row r="19" spans="2:4" x14ac:dyDescent="0.25">
      <c r="B19" s="2" t="s">
        <v>22</v>
      </c>
      <c r="C19" s="117" t="s">
        <v>164</v>
      </c>
      <c r="D19" s="117"/>
    </row>
    <row r="20" spans="2:4" x14ac:dyDescent="0.25">
      <c r="B20" s="2" t="s">
        <v>23</v>
      </c>
      <c r="C20" s="117" t="s">
        <v>163</v>
      </c>
      <c r="D20" s="117"/>
    </row>
    <row r="21" spans="2:4" ht="24" x14ac:dyDescent="0.25">
      <c r="B21" s="2" t="s">
        <v>24</v>
      </c>
      <c r="C21" s="116" t="s">
        <v>19</v>
      </c>
      <c r="D21" s="116"/>
    </row>
    <row r="22" spans="2:4" x14ac:dyDescent="0.25">
      <c r="B22" s="2" t="s">
        <v>25</v>
      </c>
      <c r="C22" s="116" t="s">
        <v>19</v>
      </c>
      <c r="D22" s="116"/>
    </row>
    <row r="23" spans="2:4" x14ac:dyDescent="0.25">
      <c r="B23" s="2" t="s">
        <v>26</v>
      </c>
      <c r="C23" s="118">
        <v>41081</v>
      </c>
      <c r="D23" s="116"/>
    </row>
    <row r="24" spans="2:4" ht="24" x14ac:dyDescent="0.25">
      <c r="B24" s="2" t="s">
        <v>27</v>
      </c>
      <c r="C24" s="116" t="s">
        <v>15</v>
      </c>
      <c r="D24" s="116"/>
    </row>
    <row r="25" spans="2:4" ht="24" x14ac:dyDescent="0.25">
      <c r="B25" s="2" t="s">
        <v>27</v>
      </c>
      <c r="C25" s="116" t="s">
        <v>15</v>
      </c>
      <c r="D25" s="116"/>
    </row>
    <row r="26" spans="2:4" ht="24" x14ac:dyDescent="0.25">
      <c r="B26" s="2" t="s">
        <v>28</v>
      </c>
      <c r="C26" s="116" t="s">
        <v>15</v>
      </c>
      <c r="D26" s="116"/>
    </row>
    <row r="27" spans="2:4" ht="24" x14ac:dyDescent="0.25">
      <c r="B27" s="2" t="s">
        <v>28</v>
      </c>
      <c r="C27" s="116" t="s">
        <v>15</v>
      </c>
      <c r="D27" s="116"/>
    </row>
    <row r="28" spans="2:4" x14ac:dyDescent="0.25">
      <c r="B28" s="113" t="s">
        <v>29</v>
      </c>
      <c r="C28" s="113"/>
      <c r="D28" s="113"/>
    </row>
    <row r="29" spans="2:4" x14ac:dyDescent="0.25">
      <c r="B29" s="2" t="s">
        <v>30</v>
      </c>
      <c r="C29" s="110">
        <v>4</v>
      </c>
      <c r="D29" s="110"/>
    </row>
    <row r="30" spans="2:4" ht="24" x14ac:dyDescent="0.25">
      <c r="B30" s="2" t="s">
        <v>31</v>
      </c>
      <c r="C30" s="119">
        <v>14950</v>
      </c>
      <c r="D30" s="119"/>
    </row>
    <row r="31" spans="2:4" x14ac:dyDescent="0.25">
      <c r="B31" s="2" t="s">
        <v>32</v>
      </c>
      <c r="C31" s="119" t="s">
        <v>33</v>
      </c>
      <c r="D31" s="119"/>
    </row>
    <row r="32" spans="2:4" x14ac:dyDescent="0.25">
      <c r="B32" s="2" t="s">
        <v>34</v>
      </c>
      <c r="C32" s="110">
        <v>707</v>
      </c>
      <c r="D32" s="110"/>
    </row>
    <row r="33" spans="2:4" x14ac:dyDescent="0.25">
      <c r="B33" s="2" t="s">
        <v>35</v>
      </c>
      <c r="C33" s="110" t="s">
        <v>36</v>
      </c>
      <c r="D33" s="110"/>
    </row>
    <row r="34" spans="2:4" x14ac:dyDescent="0.25">
      <c r="B34" s="2" t="s">
        <v>37</v>
      </c>
      <c r="C34" s="110" t="s">
        <v>15</v>
      </c>
      <c r="D34" s="110"/>
    </row>
    <row r="35" spans="2:4" x14ac:dyDescent="0.25">
      <c r="B35" s="2" t="s">
        <v>38</v>
      </c>
      <c r="C35" s="110" t="s">
        <v>15</v>
      </c>
      <c r="D35" s="110"/>
    </row>
    <row r="36" spans="2:4" x14ac:dyDescent="0.25">
      <c r="B36" s="2" t="s">
        <v>39</v>
      </c>
      <c r="C36" s="110" t="s">
        <v>36</v>
      </c>
      <c r="D36" s="110"/>
    </row>
    <row r="37" spans="2:4" x14ac:dyDescent="0.25">
      <c r="B37" s="2" t="s">
        <v>40</v>
      </c>
      <c r="C37" s="110" t="s">
        <v>15</v>
      </c>
      <c r="D37" s="110"/>
    </row>
    <row r="38" spans="2:4" x14ac:dyDescent="0.25">
      <c r="B38" s="3" t="s">
        <v>41</v>
      </c>
      <c r="C38" s="110" t="s">
        <v>42</v>
      </c>
      <c r="D38" s="110"/>
    </row>
    <row r="39" spans="2:4" x14ac:dyDescent="0.25">
      <c r="B39" s="3" t="s">
        <v>43</v>
      </c>
      <c r="C39" s="110" t="s">
        <v>42</v>
      </c>
      <c r="D39" s="110"/>
    </row>
    <row r="40" spans="2:4" x14ac:dyDescent="0.25">
      <c r="B40" s="113" t="s">
        <v>44</v>
      </c>
      <c r="C40" s="113"/>
      <c r="D40" s="113"/>
    </row>
    <row r="41" spans="2:4" x14ac:dyDescent="0.25">
      <c r="B41" s="4" t="s">
        <v>45</v>
      </c>
      <c r="C41" s="5" t="s">
        <v>46</v>
      </c>
      <c r="D41" s="5" t="s">
        <v>47</v>
      </c>
    </row>
    <row r="42" spans="2:4" x14ac:dyDescent="0.25">
      <c r="B42" s="6" t="s">
        <v>48</v>
      </c>
      <c r="C42" s="7">
        <v>4077.9</v>
      </c>
      <c r="D42" s="7"/>
    </row>
    <row r="43" spans="2:4" x14ac:dyDescent="0.25">
      <c r="B43" s="6" t="s">
        <v>49</v>
      </c>
      <c r="C43" s="7">
        <v>3871.68</v>
      </c>
      <c r="D43" s="7"/>
    </row>
    <row r="44" spans="2:4" x14ac:dyDescent="0.25">
      <c r="B44" s="6" t="s">
        <v>50</v>
      </c>
      <c r="C44" s="7">
        <v>1837.92</v>
      </c>
      <c r="D44" s="7"/>
    </row>
    <row r="45" spans="2:4" x14ac:dyDescent="0.25">
      <c r="B45" s="6" t="s">
        <v>51</v>
      </c>
      <c r="C45" s="7">
        <v>3569.69</v>
      </c>
      <c r="D45" s="7"/>
    </row>
    <row r="46" spans="2:4" x14ac:dyDescent="0.25">
      <c r="B46" s="6" t="s">
        <v>52</v>
      </c>
      <c r="C46" s="7">
        <v>5584.46</v>
      </c>
      <c r="D46" s="7"/>
    </row>
    <row r="47" spans="2:4" x14ac:dyDescent="0.25">
      <c r="B47" s="6" t="s">
        <v>53</v>
      </c>
      <c r="C47" s="7">
        <v>4197.55</v>
      </c>
      <c r="D47" s="7"/>
    </row>
    <row r="48" spans="2:4" x14ac:dyDescent="0.25">
      <c r="B48" s="6" t="s">
        <v>54</v>
      </c>
      <c r="C48" s="7">
        <v>4505.6000000000004</v>
      </c>
      <c r="D48" s="7"/>
    </row>
    <row r="49" spans="2:4" x14ac:dyDescent="0.25">
      <c r="B49" s="6" t="s">
        <v>55</v>
      </c>
      <c r="C49" s="7">
        <v>4751.1899999999996</v>
      </c>
      <c r="D49" s="7"/>
    </row>
    <row r="50" spans="2:4" x14ac:dyDescent="0.25">
      <c r="B50" s="6" t="s">
        <v>56</v>
      </c>
      <c r="C50" s="7">
        <v>4972.8100000000004</v>
      </c>
      <c r="D50" s="7"/>
    </row>
    <row r="51" spans="2:4" x14ac:dyDescent="0.25">
      <c r="B51" s="6" t="s">
        <v>57</v>
      </c>
      <c r="C51" s="7">
        <v>1910.08</v>
      </c>
      <c r="D51" s="7"/>
    </row>
    <row r="52" spans="2:4" x14ac:dyDescent="0.25">
      <c r="B52" s="6" t="s">
        <v>58</v>
      </c>
      <c r="C52" s="7">
        <v>1003.7</v>
      </c>
      <c r="D52" s="7"/>
    </row>
    <row r="53" spans="2:4" x14ac:dyDescent="0.25">
      <c r="B53" s="6" t="s">
        <v>59</v>
      </c>
      <c r="C53" s="7">
        <v>3839.72</v>
      </c>
      <c r="D53" s="7"/>
    </row>
    <row r="54" spans="2:4" x14ac:dyDescent="0.25">
      <c r="B54" s="6"/>
      <c r="C54" s="7"/>
      <c r="D54" s="7"/>
    </row>
    <row r="55" spans="2:4" x14ac:dyDescent="0.25">
      <c r="B55" s="6" t="s">
        <v>60</v>
      </c>
      <c r="C55" s="7"/>
      <c r="D55" s="7"/>
    </row>
    <row r="56" spans="2:4" x14ac:dyDescent="0.25">
      <c r="B56" s="8" t="s">
        <v>61</v>
      </c>
      <c r="C56" s="9">
        <f>SUM(C42:C55)</f>
        <v>44122.3</v>
      </c>
      <c r="D56" s="9">
        <f>SUM(D42:D55)</f>
        <v>0</v>
      </c>
    </row>
    <row r="57" spans="2:4" x14ac:dyDescent="0.25">
      <c r="B57" s="8" t="s">
        <v>62</v>
      </c>
      <c r="C57" s="10">
        <f>SUM(C42:C53)/C56</f>
        <v>1</v>
      </c>
      <c r="D57" s="10">
        <f>IFERROR(D56/E56,0)</f>
        <v>0</v>
      </c>
    </row>
    <row r="58" spans="2:4" x14ac:dyDescent="0.25">
      <c r="B58" s="113" t="s">
        <v>63</v>
      </c>
      <c r="C58" s="113"/>
      <c r="D58" s="113"/>
    </row>
    <row r="59" spans="2:4" x14ac:dyDescent="0.25">
      <c r="B59" s="2" t="s">
        <v>64</v>
      </c>
      <c r="C59" s="120" t="s">
        <v>19</v>
      </c>
      <c r="D59" s="120"/>
    </row>
    <row r="60" spans="2:4" x14ac:dyDescent="0.25">
      <c r="B60" s="2" t="s">
        <v>65</v>
      </c>
      <c r="C60" s="120" t="s">
        <v>66</v>
      </c>
      <c r="D60" s="120"/>
    </row>
    <row r="61" spans="2:4" x14ac:dyDescent="0.25">
      <c r="B61" s="2" t="s">
        <v>67</v>
      </c>
      <c r="C61" s="120" t="s">
        <v>42</v>
      </c>
      <c r="D61" s="120"/>
    </row>
    <row r="62" spans="2:4" x14ac:dyDescent="0.25">
      <c r="B62" s="2" t="s">
        <v>68</v>
      </c>
      <c r="C62" s="121">
        <v>133265.87</v>
      </c>
      <c r="D62" s="121"/>
    </row>
    <row r="63" spans="2:4" x14ac:dyDescent="0.25">
      <c r="B63" s="2" t="s">
        <v>69</v>
      </c>
      <c r="C63" s="121" t="s">
        <v>70</v>
      </c>
      <c r="D63" s="121"/>
    </row>
    <row r="64" spans="2:4" x14ac:dyDescent="0.25">
      <c r="B64" s="2" t="s">
        <v>71</v>
      </c>
      <c r="C64" s="120" t="s">
        <v>161</v>
      </c>
      <c r="D64" s="120"/>
    </row>
    <row r="65" spans="2:5" ht="24" x14ac:dyDescent="0.25">
      <c r="B65" s="2" t="s">
        <v>72</v>
      </c>
      <c r="C65" s="120" t="s">
        <v>19</v>
      </c>
      <c r="D65" s="120"/>
    </row>
    <row r="66" spans="2:5" ht="24" x14ac:dyDescent="0.25">
      <c r="B66" s="2" t="s">
        <v>72</v>
      </c>
      <c r="C66" s="120" t="s">
        <v>162</v>
      </c>
      <c r="D66" s="120"/>
    </row>
    <row r="67" spans="2:5" x14ac:dyDescent="0.25">
      <c r="B67" s="2" t="s">
        <v>73</v>
      </c>
      <c r="C67" s="120" t="s">
        <v>15</v>
      </c>
      <c r="D67" s="120"/>
    </row>
    <row r="68" spans="2:5" x14ac:dyDescent="0.25">
      <c r="B68" s="2" t="s">
        <v>74</v>
      </c>
      <c r="C68" s="120" t="s">
        <v>15</v>
      </c>
      <c r="D68" s="120"/>
    </row>
    <row r="69" spans="2:5" x14ac:dyDescent="0.25">
      <c r="B69" s="2" t="s">
        <v>75</v>
      </c>
      <c r="C69" s="122">
        <v>41275</v>
      </c>
      <c r="D69" s="120"/>
      <c r="E69" t="s">
        <v>100</v>
      </c>
    </row>
    <row r="70" spans="2:5" ht="24" x14ac:dyDescent="0.25">
      <c r="B70" s="2" t="s">
        <v>76</v>
      </c>
      <c r="C70" s="120">
        <v>30</v>
      </c>
      <c r="D70" s="120"/>
    </row>
    <row r="71" spans="2:5" ht="24" x14ac:dyDescent="0.25">
      <c r="B71" s="2" t="s">
        <v>77</v>
      </c>
      <c r="C71" s="110" t="s">
        <v>163</v>
      </c>
      <c r="D71" s="110"/>
    </row>
    <row r="72" spans="2:5" x14ac:dyDescent="0.25">
      <c r="B72" s="2" t="s">
        <v>78</v>
      </c>
      <c r="C72" s="120"/>
      <c r="D72" s="120"/>
    </row>
    <row r="73" spans="2:5" ht="24" x14ac:dyDescent="0.25">
      <c r="B73" s="2" t="s">
        <v>79</v>
      </c>
      <c r="C73" s="120"/>
      <c r="D73" s="120"/>
    </row>
    <row r="74" spans="2:5" ht="24" x14ac:dyDescent="0.25">
      <c r="B74" s="2" t="s">
        <v>80</v>
      </c>
      <c r="C74" s="121"/>
      <c r="D74" s="121"/>
    </row>
  </sheetData>
  <mergeCells count="55">
    <mergeCell ref="C74:D74"/>
    <mergeCell ref="C68:D68"/>
    <mergeCell ref="C69:D69"/>
    <mergeCell ref="C70:D70"/>
    <mergeCell ref="C71:D71"/>
    <mergeCell ref="C72:D72"/>
    <mergeCell ref="C73:D73"/>
    <mergeCell ref="C67:D67"/>
    <mergeCell ref="C39:D39"/>
    <mergeCell ref="B40:D40"/>
    <mergeCell ref="B58:D58"/>
    <mergeCell ref="C59:D59"/>
    <mergeCell ref="C60:D60"/>
    <mergeCell ref="C61:D61"/>
    <mergeCell ref="C62:D62"/>
    <mergeCell ref="C63:D63"/>
    <mergeCell ref="C64:D64"/>
    <mergeCell ref="C65:D65"/>
    <mergeCell ref="C66:D66"/>
    <mergeCell ref="C38:D38"/>
    <mergeCell ref="C27:D27"/>
    <mergeCell ref="B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C3:D3"/>
    <mergeCell ref="B4:D4"/>
    <mergeCell ref="C5:D5"/>
    <mergeCell ref="C6:D6"/>
    <mergeCell ref="C7:D7"/>
    <mergeCell ref="C8:D8"/>
    <mergeCell ref="C9:D9"/>
    <mergeCell ref="C10:D10"/>
    <mergeCell ref="C11:D11"/>
    <mergeCell ref="C12:D12"/>
    <mergeCell ref="C13:D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20979-2F07-4E83-93E4-FB5FBC4B0C95}">
  <dimension ref="B2:G26"/>
  <sheetViews>
    <sheetView tabSelected="1" zoomScaleNormal="100" workbookViewId="0">
      <selection activeCell="G11" sqref="G11"/>
    </sheetView>
  </sheetViews>
  <sheetFormatPr defaultRowHeight="15" x14ac:dyDescent="0.25"/>
  <cols>
    <col min="2" max="2" width="41.42578125" customWidth="1"/>
    <col min="3" max="3" width="12.140625" customWidth="1"/>
    <col min="4" max="5" width="11.5703125" bestFit="1" customWidth="1"/>
    <col min="6" max="6" width="11.7109375" customWidth="1"/>
    <col min="7" max="7" width="11.5703125" customWidth="1"/>
  </cols>
  <sheetData>
    <row r="2" spans="2:7" ht="18.75" x14ac:dyDescent="0.3">
      <c r="B2" s="25" t="s">
        <v>104</v>
      </c>
    </row>
    <row r="4" spans="2:7" ht="37.5" x14ac:dyDescent="0.3">
      <c r="B4" s="23" t="s">
        <v>83</v>
      </c>
      <c r="C4" s="24">
        <v>2013</v>
      </c>
      <c r="D4" s="24">
        <v>2014</v>
      </c>
      <c r="E4" s="24">
        <v>2015</v>
      </c>
      <c r="F4" s="24">
        <v>2016</v>
      </c>
      <c r="G4" s="24">
        <v>2017</v>
      </c>
    </row>
    <row r="5" spans="2:7" x14ac:dyDescent="0.25">
      <c r="B5" s="11" t="s">
        <v>85</v>
      </c>
      <c r="C5" s="21"/>
      <c r="D5" s="21">
        <v>7642.5</v>
      </c>
      <c r="E5" s="21">
        <v>7462.5</v>
      </c>
      <c r="F5" s="21">
        <v>7462.5</v>
      </c>
      <c r="G5" s="21">
        <v>7462.5</v>
      </c>
    </row>
    <row r="6" spans="2:7" x14ac:dyDescent="0.25">
      <c r="B6" s="11" t="s">
        <v>86</v>
      </c>
      <c r="C6" s="21">
        <v>198418.02</v>
      </c>
      <c r="D6" s="21">
        <v>190245</v>
      </c>
      <c r="E6" s="21">
        <v>240245</v>
      </c>
      <c r="F6" s="21">
        <v>240245</v>
      </c>
      <c r="G6" s="21">
        <v>220130</v>
      </c>
    </row>
    <row r="7" spans="2:7" x14ac:dyDescent="0.25">
      <c r="B7" s="11" t="s">
        <v>81</v>
      </c>
      <c r="C7" s="21">
        <v>8964.3799999999992</v>
      </c>
      <c r="D7" s="21">
        <v>8964.3799999999992</v>
      </c>
      <c r="E7" s="21">
        <v>4651.29</v>
      </c>
      <c r="F7" s="21">
        <v>7336.94</v>
      </c>
      <c r="G7" s="21">
        <v>5033.43</v>
      </c>
    </row>
    <row r="8" spans="2:7" x14ac:dyDescent="0.25">
      <c r="B8" s="11" t="s">
        <v>87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</row>
    <row r="9" spans="2:7" x14ac:dyDescent="0.25">
      <c r="B9" s="11" t="s">
        <v>121</v>
      </c>
      <c r="C9" s="21">
        <v>66.7</v>
      </c>
      <c r="D9" s="21">
        <v>5050.3</v>
      </c>
      <c r="E9" s="21">
        <v>4910</v>
      </c>
      <c r="F9" s="21">
        <v>57959</v>
      </c>
      <c r="G9" s="21">
        <v>40711</v>
      </c>
    </row>
    <row r="10" spans="2:7" x14ac:dyDescent="0.25">
      <c r="B10" s="11" t="s">
        <v>82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</row>
    <row r="11" spans="2:7" x14ac:dyDescent="0.25">
      <c r="B11" s="11" t="s">
        <v>88</v>
      </c>
      <c r="C11" s="21"/>
      <c r="D11" s="21">
        <v>18905</v>
      </c>
      <c r="E11" s="21">
        <v>18905</v>
      </c>
      <c r="F11" s="21">
        <v>18905</v>
      </c>
      <c r="G11" s="21">
        <v>18905</v>
      </c>
    </row>
    <row r="12" spans="2:7" x14ac:dyDescent="0.25">
      <c r="B12" s="11" t="s">
        <v>89</v>
      </c>
      <c r="C12" s="21">
        <v>7671.6</v>
      </c>
      <c r="D12" s="21">
        <v>5088.32</v>
      </c>
      <c r="E12" s="21">
        <v>4692.74</v>
      </c>
      <c r="F12" s="21">
        <v>4686.07</v>
      </c>
      <c r="G12" s="21">
        <v>4689.3999999999996</v>
      </c>
    </row>
    <row r="13" spans="2:7" x14ac:dyDescent="0.25">
      <c r="B13" s="11" t="s">
        <v>99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 spans="2:7" x14ac:dyDescent="0.25">
      <c r="B14" s="11" t="s">
        <v>98</v>
      </c>
      <c r="C14" s="21">
        <v>13933.92</v>
      </c>
      <c r="D14" s="21">
        <v>62467.519999999997</v>
      </c>
      <c r="E14" s="21">
        <v>49101.919999999998</v>
      </c>
      <c r="F14" s="21">
        <v>14356.91</v>
      </c>
      <c r="G14" s="21">
        <v>7033.09</v>
      </c>
    </row>
    <row r="15" spans="2:7" x14ac:dyDescent="0.25">
      <c r="B15" s="13" t="s">
        <v>90</v>
      </c>
      <c r="C15" s="20">
        <f>C5+C6+C8+C11+C12+C13+C14</f>
        <v>220023.54</v>
      </c>
      <c r="D15" s="20">
        <f>D5+D6+D8+D11+D12+D13+D14</f>
        <v>284348.34000000003</v>
      </c>
      <c r="E15" s="20">
        <f>E5+E6+E8+E11+E12+E13+E14</f>
        <v>320407.15999999997</v>
      </c>
      <c r="F15" s="20">
        <f>F5+F6+F8+F11+F12+F13+F14</f>
        <v>285655.48</v>
      </c>
      <c r="G15" s="20">
        <f>G5+G6+G8+G11+G12+G13+G14</f>
        <v>258219.99</v>
      </c>
    </row>
    <row r="16" spans="2:7" x14ac:dyDescent="0.25">
      <c r="B16" s="11" t="s">
        <v>91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</row>
    <row r="17" spans="2:7" x14ac:dyDescent="0.25">
      <c r="B17" s="11" t="s">
        <v>92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</row>
    <row r="18" spans="2:7" x14ac:dyDescent="0.25">
      <c r="B18" s="11" t="s">
        <v>93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</row>
    <row r="19" spans="2:7" x14ac:dyDescent="0.25">
      <c r="B19" s="13" t="s">
        <v>94</v>
      </c>
      <c r="C19" s="14">
        <f>C16+C17+C18</f>
        <v>0</v>
      </c>
      <c r="D19" s="14">
        <f>D16+D17+D18</f>
        <v>0</v>
      </c>
      <c r="E19" s="14">
        <f>E16+E17+E18</f>
        <v>0</v>
      </c>
      <c r="F19" s="14">
        <f>F16+F17+F18</f>
        <v>0</v>
      </c>
      <c r="G19" s="14">
        <f>G16+G17+G18</f>
        <v>0</v>
      </c>
    </row>
    <row r="20" spans="2:7" x14ac:dyDescent="0.25">
      <c r="B20" s="11" t="s">
        <v>43</v>
      </c>
      <c r="C20" s="11"/>
      <c r="D20" s="11"/>
      <c r="E20" s="11"/>
      <c r="F20" s="11"/>
      <c r="G20" s="11"/>
    </row>
    <row r="22" spans="2:7" ht="37.5" x14ac:dyDescent="0.3">
      <c r="B22" s="23" t="s">
        <v>84</v>
      </c>
      <c r="C22" s="24">
        <v>2013</v>
      </c>
      <c r="D22" s="24">
        <v>2014</v>
      </c>
      <c r="E22" s="24">
        <v>2015</v>
      </c>
      <c r="F22" s="24">
        <v>2016</v>
      </c>
      <c r="G22" s="24">
        <v>2017</v>
      </c>
    </row>
    <row r="23" spans="2:7" ht="75.75" customHeight="1" x14ac:dyDescent="0.25">
      <c r="B23" s="15" t="s">
        <v>95</v>
      </c>
      <c r="C23" s="18" t="s">
        <v>101</v>
      </c>
      <c r="D23" s="11"/>
      <c r="E23" s="11"/>
      <c r="F23" s="11"/>
      <c r="G23" s="19" t="s">
        <v>102</v>
      </c>
    </row>
    <row r="24" spans="2:7" x14ac:dyDescent="0.25">
      <c r="B24" s="11" t="s">
        <v>96</v>
      </c>
      <c r="C24" s="21">
        <v>820000</v>
      </c>
      <c r="D24" s="22"/>
      <c r="E24" s="22"/>
      <c r="F24" s="22"/>
      <c r="G24" s="21">
        <v>280000</v>
      </c>
    </row>
    <row r="25" spans="2:7" x14ac:dyDescent="0.25">
      <c r="B25" s="11" t="s">
        <v>97</v>
      </c>
      <c r="C25" s="22"/>
      <c r="D25" s="22"/>
      <c r="E25" s="22"/>
      <c r="F25" s="22"/>
      <c r="G25" s="21">
        <v>230000</v>
      </c>
    </row>
    <row r="26" spans="2:7" ht="45" x14ac:dyDescent="0.25">
      <c r="B26" s="17" t="s">
        <v>43</v>
      </c>
      <c r="C26" s="11"/>
      <c r="D26" s="11"/>
      <c r="E26" s="11"/>
      <c r="F26" s="11"/>
      <c r="G26" s="16" t="s">
        <v>103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3B263-3758-4D4B-9F9B-954F599ADBC5}">
  <dimension ref="B2:E70"/>
  <sheetViews>
    <sheetView topLeftCell="A25" workbookViewId="0">
      <selection activeCell="E52" sqref="E52"/>
    </sheetView>
  </sheetViews>
  <sheetFormatPr defaultRowHeight="15" x14ac:dyDescent="0.25"/>
  <cols>
    <col min="2" max="2" width="44.140625" customWidth="1"/>
    <col min="3" max="3" width="23.42578125" customWidth="1"/>
    <col min="4" max="4" width="31.42578125" customWidth="1"/>
  </cols>
  <sheetData>
    <row r="2" spans="2:4" ht="15.75" thickBot="1" x14ac:dyDescent="0.3"/>
    <row r="3" spans="2:4" ht="15.75" thickBot="1" x14ac:dyDescent="0.3">
      <c r="B3" s="123" t="s">
        <v>105</v>
      </c>
      <c r="C3" s="124"/>
      <c r="D3" s="125"/>
    </row>
    <row r="4" spans="2:4" ht="15.75" thickBot="1" x14ac:dyDescent="0.3">
      <c r="B4" s="126" t="s">
        <v>2</v>
      </c>
      <c r="C4" s="127"/>
      <c r="D4" s="128"/>
    </row>
    <row r="5" spans="2:4" x14ac:dyDescent="0.25">
      <c r="B5" s="26" t="s">
        <v>3</v>
      </c>
      <c r="C5" s="27"/>
      <c r="D5" s="28" t="s">
        <v>106</v>
      </c>
    </row>
    <row r="6" spans="2:4" ht="24.75" x14ac:dyDescent="0.25">
      <c r="B6" s="29" t="s">
        <v>5</v>
      </c>
      <c r="C6" s="30"/>
      <c r="D6" s="31" t="s">
        <v>107</v>
      </c>
    </row>
    <row r="7" spans="2:4" ht="24.75" x14ac:dyDescent="0.25">
      <c r="B7" s="29" t="s">
        <v>7</v>
      </c>
      <c r="C7" s="32"/>
      <c r="D7" s="33" t="s">
        <v>108</v>
      </c>
    </row>
    <row r="8" spans="2:4" x14ac:dyDescent="0.25">
      <c r="B8" s="29" t="s">
        <v>9</v>
      </c>
      <c r="C8" s="32"/>
      <c r="D8" s="34" t="s">
        <v>109</v>
      </c>
    </row>
    <row r="9" spans="2:4" x14ac:dyDescent="0.25">
      <c r="B9" s="29" t="s">
        <v>10</v>
      </c>
      <c r="C9" s="32"/>
      <c r="D9" s="34" t="s">
        <v>110</v>
      </c>
    </row>
    <row r="10" spans="2:4" ht="24" x14ac:dyDescent="0.25">
      <c r="B10" s="29" t="s">
        <v>12</v>
      </c>
      <c r="C10" s="32"/>
      <c r="D10" s="34" t="s">
        <v>109</v>
      </c>
    </row>
    <row r="11" spans="2:4" ht="24" x14ac:dyDescent="0.25">
      <c r="B11" s="29" t="s">
        <v>13</v>
      </c>
      <c r="C11" s="35"/>
      <c r="D11" s="33" t="s">
        <v>111</v>
      </c>
    </row>
    <row r="12" spans="2:4" ht="24" x14ac:dyDescent="0.25">
      <c r="B12" s="36" t="s">
        <v>14</v>
      </c>
      <c r="C12" s="32"/>
      <c r="D12" s="34" t="s">
        <v>112</v>
      </c>
    </row>
    <row r="13" spans="2:4" x14ac:dyDescent="0.25">
      <c r="B13" s="29" t="s">
        <v>16</v>
      </c>
      <c r="C13" s="37"/>
      <c r="D13" s="38">
        <v>1990</v>
      </c>
    </row>
    <row r="14" spans="2:4" x14ac:dyDescent="0.25">
      <c r="B14" s="39" t="s">
        <v>17</v>
      </c>
      <c r="C14" s="37"/>
      <c r="D14" s="38">
        <v>2006</v>
      </c>
    </row>
    <row r="15" spans="2:4" x14ac:dyDescent="0.25">
      <c r="B15" s="29" t="s">
        <v>18</v>
      </c>
      <c r="C15" s="32"/>
      <c r="D15" s="34" t="s">
        <v>36</v>
      </c>
    </row>
    <row r="16" spans="2:4" x14ac:dyDescent="0.25">
      <c r="B16" s="40" t="s">
        <v>18</v>
      </c>
      <c r="C16" s="41"/>
      <c r="D16" s="33" t="s">
        <v>165</v>
      </c>
    </row>
    <row r="17" spans="2:4" x14ac:dyDescent="0.25">
      <c r="B17" s="29" t="s">
        <v>20</v>
      </c>
      <c r="C17" s="32"/>
      <c r="D17" s="34"/>
    </row>
    <row r="18" spans="2:4" x14ac:dyDescent="0.25">
      <c r="B18" s="29" t="s">
        <v>113</v>
      </c>
      <c r="C18" s="32"/>
      <c r="D18" s="34"/>
    </row>
    <row r="19" spans="2:4" x14ac:dyDescent="0.25">
      <c r="B19" s="29" t="s">
        <v>22</v>
      </c>
      <c r="C19" s="32"/>
      <c r="D19" s="34"/>
    </row>
    <row r="20" spans="2:4" x14ac:dyDescent="0.25">
      <c r="B20" s="29" t="s">
        <v>23</v>
      </c>
      <c r="C20" s="32"/>
      <c r="D20" s="34"/>
    </row>
    <row r="21" spans="2:4" x14ac:dyDescent="0.25">
      <c r="B21" s="29" t="s">
        <v>24</v>
      </c>
      <c r="C21" s="32"/>
      <c r="D21" s="34" t="s">
        <v>36</v>
      </c>
    </row>
    <row r="22" spans="2:4" x14ac:dyDescent="0.25">
      <c r="B22" s="29" t="s">
        <v>25</v>
      </c>
      <c r="C22" s="32"/>
      <c r="D22" s="34" t="s">
        <v>36</v>
      </c>
    </row>
    <row r="23" spans="2:4" x14ac:dyDescent="0.25">
      <c r="B23" s="29" t="s">
        <v>26</v>
      </c>
      <c r="C23" s="32"/>
      <c r="D23" s="38">
        <v>2008</v>
      </c>
    </row>
    <row r="24" spans="2:4" ht="24" x14ac:dyDescent="0.25">
      <c r="B24" s="29" t="s">
        <v>114</v>
      </c>
      <c r="C24" s="32"/>
      <c r="D24" s="34" t="s">
        <v>36</v>
      </c>
    </row>
    <row r="25" spans="2:4" ht="24" x14ac:dyDescent="0.25">
      <c r="B25" s="29" t="s">
        <v>114</v>
      </c>
      <c r="C25" s="32"/>
      <c r="D25" s="34" t="s">
        <v>166</v>
      </c>
    </row>
    <row r="26" spans="2:4" ht="24" x14ac:dyDescent="0.25">
      <c r="B26" s="29" t="s">
        <v>28</v>
      </c>
      <c r="C26" s="32"/>
      <c r="D26" s="34" t="s">
        <v>15</v>
      </c>
    </row>
    <row r="27" spans="2:4" ht="24.75" thickBot="1" x14ac:dyDescent="0.3">
      <c r="B27" s="29" t="s">
        <v>28</v>
      </c>
      <c r="C27" s="32"/>
      <c r="D27" s="34"/>
    </row>
    <row r="28" spans="2:4" ht="15.75" thickBot="1" x14ac:dyDescent="0.3">
      <c r="B28" s="126" t="s">
        <v>29</v>
      </c>
      <c r="C28" s="127"/>
      <c r="D28" s="128"/>
    </row>
    <row r="29" spans="2:4" x14ac:dyDescent="0.25">
      <c r="B29" s="26" t="s">
        <v>30</v>
      </c>
      <c r="C29" s="42"/>
      <c r="D29" s="43">
        <v>1.2110000000000001</v>
      </c>
    </row>
    <row r="30" spans="2:4" x14ac:dyDescent="0.25">
      <c r="B30" s="44" t="s">
        <v>31</v>
      </c>
      <c r="C30" s="45"/>
      <c r="D30" s="46">
        <v>12100</v>
      </c>
    </row>
    <row r="31" spans="2:4" x14ac:dyDescent="0.25">
      <c r="B31" s="29" t="s">
        <v>120</v>
      </c>
      <c r="C31" s="47"/>
      <c r="D31" s="48">
        <v>69100</v>
      </c>
    </row>
    <row r="32" spans="2:4" x14ac:dyDescent="0.25">
      <c r="B32" s="44" t="s">
        <v>34</v>
      </c>
      <c r="C32" s="47"/>
      <c r="D32" s="48">
        <v>631</v>
      </c>
    </row>
    <row r="33" spans="2:5" x14ac:dyDescent="0.25">
      <c r="B33" s="29" t="s">
        <v>35</v>
      </c>
      <c r="C33" s="47"/>
      <c r="D33" s="48" t="s">
        <v>36</v>
      </c>
    </row>
    <row r="34" spans="2:5" x14ac:dyDescent="0.25">
      <c r="B34" s="29" t="s">
        <v>37</v>
      </c>
      <c r="C34" s="47"/>
      <c r="D34" s="48" t="s">
        <v>15</v>
      </c>
    </row>
    <row r="35" spans="2:5" x14ac:dyDescent="0.25">
      <c r="B35" s="29" t="s">
        <v>38</v>
      </c>
      <c r="C35" s="47"/>
      <c r="D35" s="48" t="s">
        <v>15</v>
      </c>
    </row>
    <row r="36" spans="2:5" x14ac:dyDescent="0.25">
      <c r="B36" s="29" t="s">
        <v>39</v>
      </c>
      <c r="C36" s="47"/>
      <c r="D36" s="48" t="s">
        <v>15</v>
      </c>
    </row>
    <row r="37" spans="2:5" x14ac:dyDescent="0.25">
      <c r="B37" s="29" t="s">
        <v>40</v>
      </c>
      <c r="C37" s="47"/>
      <c r="D37" s="48" t="s">
        <v>15</v>
      </c>
    </row>
    <row r="38" spans="2:5" x14ac:dyDescent="0.25">
      <c r="B38" s="29" t="s">
        <v>41</v>
      </c>
      <c r="C38" s="47"/>
      <c r="D38" s="48"/>
    </row>
    <row r="39" spans="2:5" ht="15.75" thickBot="1" x14ac:dyDescent="0.3">
      <c r="B39" s="49" t="s">
        <v>43</v>
      </c>
      <c r="C39" s="50"/>
      <c r="D39" s="51"/>
    </row>
    <row r="40" spans="2:5" ht="15.75" thickBot="1" x14ac:dyDescent="0.3">
      <c r="B40" s="129" t="s">
        <v>44</v>
      </c>
      <c r="C40" s="130"/>
      <c r="D40" s="131"/>
    </row>
    <row r="41" spans="2:5" x14ac:dyDescent="0.25">
      <c r="B41" s="52" t="s">
        <v>45</v>
      </c>
      <c r="C41" s="53" t="s">
        <v>46</v>
      </c>
      <c r="D41" s="54" t="s">
        <v>47</v>
      </c>
    </row>
    <row r="42" spans="2:5" x14ac:dyDescent="0.25">
      <c r="B42" s="77" t="s">
        <v>122</v>
      </c>
      <c r="C42" s="78" t="s">
        <v>123</v>
      </c>
      <c r="D42" s="79"/>
    </row>
    <row r="43" spans="2:5" x14ac:dyDescent="0.25">
      <c r="B43" s="77">
        <v>1997</v>
      </c>
      <c r="C43" s="56">
        <v>30.510000000000005</v>
      </c>
      <c r="D43" s="56">
        <v>0</v>
      </c>
    </row>
    <row r="44" spans="2:5" x14ac:dyDescent="0.25">
      <c r="B44" s="77">
        <v>1998</v>
      </c>
      <c r="C44" s="56">
        <v>26.736000000000001</v>
      </c>
      <c r="D44" s="56">
        <v>0</v>
      </c>
    </row>
    <row r="45" spans="2:5" x14ac:dyDescent="0.25">
      <c r="B45" s="77">
        <v>1999</v>
      </c>
      <c r="C45" s="56">
        <v>8.2799999999999994</v>
      </c>
      <c r="D45" s="56">
        <v>1.65</v>
      </c>
    </row>
    <row r="46" spans="2:5" x14ac:dyDescent="0.25">
      <c r="B46" s="55">
        <v>2000</v>
      </c>
      <c r="C46" s="56">
        <v>3575.819</v>
      </c>
      <c r="D46" s="57">
        <v>2.1999999999998181</v>
      </c>
    </row>
    <row r="47" spans="2:5" x14ac:dyDescent="0.25">
      <c r="B47" s="55">
        <v>2001</v>
      </c>
      <c r="C47" s="56">
        <v>3568.058</v>
      </c>
      <c r="D47" s="57">
        <v>1.4600000000000364</v>
      </c>
    </row>
    <row r="48" spans="2:5" x14ac:dyDescent="0.25">
      <c r="B48" s="55">
        <v>2002</v>
      </c>
      <c r="C48" s="56">
        <v>3757.7379999999998</v>
      </c>
      <c r="D48" s="57">
        <v>1.9000000000005457</v>
      </c>
      <c r="E48" s="76"/>
    </row>
    <row r="49" spans="2:5" x14ac:dyDescent="0.25">
      <c r="B49" s="55">
        <v>2003</v>
      </c>
      <c r="C49" s="56">
        <v>3459.9960000000001</v>
      </c>
      <c r="D49" s="57">
        <v>0</v>
      </c>
    </row>
    <row r="50" spans="2:5" x14ac:dyDescent="0.25">
      <c r="B50" s="55">
        <v>2004</v>
      </c>
      <c r="C50" s="56">
        <v>3293.0189999999998</v>
      </c>
      <c r="D50" s="57">
        <v>0</v>
      </c>
    </row>
    <row r="51" spans="2:5" x14ac:dyDescent="0.25">
      <c r="B51" s="55">
        <v>2005</v>
      </c>
      <c r="C51" s="56">
        <v>3819.8760000000002</v>
      </c>
      <c r="D51" s="57">
        <v>3.3000000000006366</v>
      </c>
    </row>
    <row r="52" spans="2:5" x14ac:dyDescent="0.25">
      <c r="B52" s="58" t="s">
        <v>61</v>
      </c>
      <c r="C52" s="59">
        <f>SUM(C43:C51)</f>
        <v>21540.031999999999</v>
      </c>
      <c r="D52" s="60">
        <f>SUM(D43:D51)</f>
        <v>10.510000000001037</v>
      </c>
      <c r="E52" s="75">
        <f>C52+D52</f>
        <v>21550.542000000001</v>
      </c>
    </row>
    <row r="53" spans="2:5" ht="15.75" thickBot="1" x14ac:dyDescent="0.3">
      <c r="B53" s="61" t="s">
        <v>62</v>
      </c>
      <c r="C53" s="62">
        <f>SUM(C46:C51)/(C52+D52)</f>
        <v>0.99647173607048956</v>
      </c>
      <c r="D53" s="63">
        <f>SUM(D46:D51)/(C52+D52)</f>
        <v>4.1112655078471048E-4</v>
      </c>
    </row>
    <row r="54" spans="2:5" ht="15.75" thickBot="1" x14ac:dyDescent="0.3">
      <c r="B54" s="132" t="s">
        <v>63</v>
      </c>
      <c r="C54" s="133"/>
      <c r="D54" s="134"/>
    </row>
    <row r="55" spans="2:5" x14ac:dyDescent="0.25">
      <c r="B55" s="26" t="s">
        <v>64</v>
      </c>
      <c r="C55" s="64"/>
      <c r="D55" s="65" t="s">
        <v>15</v>
      </c>
    </row>
    <row r="56" spans="2:5" x14ac:dyDescent="0.25">
      <c r="B56" s="29" t="s">
        <v>65</v>
      </c>
      <c r="C56" s="66"/>
      <c r="D56" s="67"/>
    </row>
    <row r="57" spans="2:5" x14ac:dyDescent="0.25">
      <c r="B57" s="44" t="s">
        <v>67</v>
      </c>
      <c r="C57" s="66"/>
      <c r="D57" s="67" t="s">
        <v>115</v>
      </c>
    </row>
    <row r="58" spans="2:5" x14ac:dyDescent="0.25">
      <c r="B58" s="29" t="s">
        <v>68</v>
      </c>
      <c r="C58" s="68"/>
      <c r="D58" s="69"/>
    </row>
    <row r="59" spans="2:5" x14ac:dyDescent="0.25">
      <c r="B59" s="29" t="s">
        <v>69</v>
      </c>
      <c r="C59" s="47"/>
      <c r="D59" s="70">
        <v>0</v>
      </c>
    </row>
    <row r="60" spans="2:5" x14ac:dyDescent="0.25">
      <c r="B60" s="29" t="s">
        <v>71</v>
      </c>
      <c r="C60" s="71"/>
      <c r="D60" s="67"/>
    </row>
    <row r="61" spans="2:5" ht="24" x14ac:dyDescent="0.25">
      <c r="B61" s="29" t="s">
        <v>116</v>
      </c>
      <c r="C61" s="71"/>
      <c r="D61" s="67" t="s">
        <v>15</v>
      </c>
    </row>
    <row r="62" spans="2:5" ht="24" x14ac:dyDescent="0.25">
      <c r="B62" s="29" t="s">
        <v>116</v>
      </c>
      <c r="C62" s="71"/>
      <c r="D62" s="67"/>
    </row>
    <row r="63" spans="2:5" x14ac:dyDescent="0.25">
      <c r="B63" s="29" t="s">
        <v>73</v>
      </c>
      <c r="C63" s="71"/>
      <c r="D63" s="67" t="s">
        <v>15</v>
      </c>
    </row>
    <row r="64" spans="2:5" x14ac:dyDescent="0.25">
      <c r="B64" s="29" t="s">
        <v>74</v>
      </c>
      <c r="C64" s="71"/>
      <c r="D64" s="67"/>
    </row>
    <row r="65" spans="2:4" x14ac:dyDescent="0.25">
      <c r="B65" s="29" t="s">
        <v>117</v>
      </c>
      <c r="C65" s="68"/>
      <c r="D65" s="69" t="s">
        <v>118</v>
      </c>
    </row>
    <row r="66" spans="2:4" x14ac:dyDescent="0.25">
      <c r="B66" s="29" t="s">
        <v>119</v>
      </c>
      <c r="C66" s="68"/>
      <c r="D66" s="69">
        <v>30</v>
      </c>
    </row>
    <row r="67" spans="2:4" x14ac:dyDescent="0.25">
      <c r="B67" s="29" t="s">
        <v>77</v>
      </c>
      <c r="C67" s="66"/>
      <c r="D67" s="69"/>
    </row>
    <row r="68" spans="2:4" x14ac:dyDescent="0.25">
      <c r="B68" s="29" t="s">
        <v>78</v>
      </c>
      <c r="C68" s="68"/>
      <c r="D68" s="69"/>
    </row>
    <row r="69" spans="2:4" x14ac:dyDescent="0.25">
      <c r="B69" s="29" t="s">
        <v>79</v>
      </c>
      <c r="C69" s="72"/>
      <c r="D69" s="69"/>
    </row>
    <row r="70" spans="2:4" ht="15.75" thickBot="1" x14ac:dyDescent="0.3">
      <c r="B70" s="49" t="s">
        <v>80</v>
      </c>
      <c r="C70" s="73"/>
      <c r="D70" s="74"/>
    </row>
  </sheetData>
  <mergeCells count="5">
    <mergeCell ref="B3:D3"/>
    <mergeCell ref="B4:D4"/>
    <mergeCell ref="B28:D28"/>
    <mergeCell ref="B40:D40"/>
    <mergeCell ref="B54:D5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EDC17-1FAA-42AB-B6F2-1B16010668A0}">
  <dimension ref="B3:G27"/>
  <sheetViews>
    <sheetView workbookViewId="0">
      <selection activeCell="I10" sqref="I10"/>
    </sheetView>
  </sheetViews>
  <sheetFormatPr defaultRowHeight="15" x14ac:dyDescent="0.25"/>
  <cols>
    <col min="2" max="2" width="41.28515625" customWidth="1"/>
    <col min="3" max="4" width="11.5703125" bestFit="1" customWidth="1"/>
    <col min="5" max="7" width="10.5703125" bestFit="1" customWidth="1"/>
  </cols>
  <sheetData>
    <row r="3" spans="2:7" ht="18.75" x14ac:dyDescent="0.3">
      <c r="B3" s="25" t="s">
        <v>105</v>
      </c>
    </row>
    <row r="5" spans="2:7" ht="37.5" x14ac:dyDescent="0.3">
      <c r="B5" s="23" t="s">
        <v>83</v>
      </c>
      <c r="C5" s="24">
        <v>2013</v>
      </c>
      <c r="D5" s="24">
        <v>2014</v>
      </c>
      <c r="E5" s="24">
        <v>2015</v>
      </c>
      <c r="F5" s="24">
        <v>2016</v>
      </c>
      <c r="G5" s="24">
        <v>2017</v>
      </c>
    </row>
    <row r="6" spans="2:7" x14ac:dyDescent="0.25">
      <c r="B6" s="11" t="s">
        <v>85</v>
      </c>
      <c r="C6" s="21">
        <v>12635.050000000001</v>
      </c>
      <c r="D6" s="21">
        <v>15777.669999999998</v>
      </c>
      <c r="E6" s="21">
        <v>12764.949999999999</v>
      </c>
      <c r="F6" s="21">
        <v>12811.37</v>
      </c>
      <c r="G6" s="21">
        <v>14827.2</v>
      </c>
    </row>
    <row r="7" spans="2:7" x14ac:dyDescent="0.25">
      <c r="B7" s="11" t="s">
        <v>86</v>
      </c>
      <c r="C7" s="21">
        <v>74684.77</v>
      </c>
      <c r="D7" s="21">
        <v>127712.85</v>
      </c>
      <c r="E7" s="21">
        <v>45841.11</v>
      </c>
      <c r="F7" s="21">
        <v>42166.78</v>
      </c>
      <c r="G7" s="21">
        <v>24164.35</v>
      </c>
    </row>
    <row r="8" spans="2:7" x14ac:dyDescent="0.25">
      <c r="B8" s="11" t="s">
        <v>81</v>
      </c>
      <c r="C8" s="21">
        <v>2687.4400000000005</v>
      </c>
      <c r="D8" s="21">
        <v>3384.9400000000005</v>
      </c>
      <c r="E8" s="21">
        <v>1602</v>
      </c>
      <c r="F8" s="21">
        <v>1482</v>
      </c>
      <c r="G8" s="21">
        <v>1056</v>
      </c>
    </row>
    <row r="9" spans="2:7" x14ac:dyDescent="0.25">
      <c r="B9" s="11" t="s">
        <v>87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</row>
    <row r="10" spans="2:7" x14ac:dyDescent="0.25">
      <c r="B10" s="11" t="s">
        <v>121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</row>
    <row r="11" spans="2:7" x14ac:dyDescent="0.25">
      <c r="B11" s="11" t="s">
        <v>82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 spans="2:7" x14ac:dyDescent="0.25">
      <c r="B12" s="11" t="s">
        <v>88</v>
      </c>
      <c r="C12" s="21">
        <v>47260.419999999969</v>
      </c>
      <c r="D12" s="21">
        <v>6867.0899999999983</v>
      </c>
      <c r="E12" s="21">
        <v>10304.339999999998</v>
      </c>
      <c r="F12" s="21">
        <v>5875.1</v>
      </c>
      <c r="G12" s="21">
        <v>8846.6</v>
      </c>
    </row>
    <row r="13" spans="2:7" x14ac:dyDescent="0.25">
      <c r="B13" s="11" t="s">
        <v>89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 spans="2:7" x14ac:dyDescent="0.25">
      <c r="B14" s="11" t="s">
        <v>99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</row>
    <row r="15" spans="2:7" x14ac:dyDescent="0.25">
      <c r="B15" s="11" t="s">
        <v>98</v>
      </c>
      <c r="C15" s="21">
        <v>17649.790000000005</v>
      </c>
      <c r="D15" s="21">
        <v>21804.090000000004</v>
      </c>
      <c r="E15" s="21">
        <v>30343.800000000007</v>
      </c>
      <c r="F15" s="21">
        <v>32489.099999999959</v>
      </c>
      <c r="G15" s="21">
        <v>19154.27</v>
      </c>
    </row>
    <row r="16" spans="2:7" x14ac:dyDescent="0.25">
      <c r="B16" s="13" t="s">
        <v>90</v>
      </c>
      <c r="C16" s="20">
        <f>C6+C7+C9+C12+C13+C14+C15</f>
        <v>152230.03</v>
      </c>
      <c r="D16" s="20">
        <f>D6+D7+D9+D12+D13+D14+D15</f>
        <v>172161.7</v>
      </c>
      <c r="E16" s="20">
        <f>E6+E7+E9+E12+E13+E14+E15</f>
        <v>99254.2</v>
      </c>
      <c r="F16" s="20">
        <f>F6+F7+F9+F12+F13+F14+F15</f>
        <v>93342.349999999962</v>
      </c>
      <c r="G16" s="20">
        <f>G6+G7+G9+G12+G13+G14+G15</f>
        <v>66992.42</v>
      </c>
    </row>
    <row r="17" spans="2:7" x14ac:dyDescent="0.25">
      <c r="B17" s="11" t="s">
        <v>91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</row>
    <row r="18" spans="2:7" x14ac:dyDescent="0.25">
      <c r="B18" s="11" t="s">
        <v>92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</row>
    <row r="19" spans="2:7" x14ac:dyDescent="0.25">
      <c r="B19" s="11" t="s">
        <v>93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</row>
    <row r="20" spans="2:7" x14ac:dyDescent="0.25">
      <c r="B20" s="13" t="s">
        <v>94</v>
      </c>
      <c r="C20" s="14">
        <f>C17+C18+C19</f>
        <v>0</v>
      </c>
      <c r="D20" s="14">
        <f>D17+D18+D19</f>
        <v>0</v>
      </c>
      <c r="E20" s="14">
        <f>E17+E18+E19</f>
        <v>0</v>
      </c>
      <c r="F20" s="14">
        <f>F17+F18+F19</f>
        <v>0</v>
      </c>
      <c r="G20" s="14">
        <f>G17+G18+G19</f>
        <v>0</v>
      </c>
    </row>
    <row r="21" spans="2:7" x14ac:dyDescent="0.25">
      <c r="B21" s="11" t="s">
        <v>43</v>
      </c>
      <c r="C21" s="11"/>
      <c r="D21" s="11"/>
      <c r="E21" s="11"/>
      <c r="F21" s="11"/>
      <c r="G21" s="11"/>
    </row>
    <row r="23" spans="2:7" ht="37.5" x14ac:dyDescent="0.3">
      <c r="B23" s="23" t="s">
        <v>84</v>
      </c>
      <c r="C23" s="24">
        <v>2013</v>
      </c>
      <c r="D23" s="24">
        <v>2014</v>
      </c>
      <c r="E23" s="24">
        <v>2015</v>
      </c>
      <c r="F23" s="24">
        <v>2016</v>
      </c>
      <c r="G23" s="24">
        <v>2017</v>
      </c>
    </row>
    <row r="24" spans="2:7" x14ac:dyDescent="0.25">
      <c r="B24" s="15" t="s">
        <v>95</v>
      </c>
      <c r="C24" s="18"/>
      <c r="D24" s="11"/>
      <c r="E24" s="11"/>
      <c r="F24" s="11"/>
      <c r="G24" s="19"/>
    </row>
    <row r="25" spans="2:7" x14ac:dyDescent="0.25">
      <c r="B25" s="11" t="s">
        <v>96</v>
      </c>
      <c r="C25" s="21"/>
      <c r="D25" s="22"/>
      <c r="E25" s="22"/>
      <c r="F25" s="22"/>
      <c r="G25" s="21"/>
    </row>
    <row r="26" spans="2:7" x14ac:dyDescent="0.25">
      <c r="B26" s="11" t="s">
        <v>97</v>
      </c>
      <c r="C26" s="22"/>
      <c r="D26" s="22"/>
      <c r="E26" s="22"/>
      <c r="F26" s="22"/>
      <c r="G26" s="21"/>
    </row>
    <row r="27" spans="2:7" x14ac:dyDescent="0.25">
      <c r="B27" s="17" t="s">
        <v>43</v>
      </c>
      <c r="C27" s="11"/>
      <c r="D27" s="11"/>
      <c r="E27" s="11"/>
      <c r="F27" s="11"/>
      <c r="G27" s="16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59DB5-575A-410A-9236-31C1091C1F7D}">
  <dimension ref="B2:D50"/>
  <sheetViews>
    <sheetView workbookViewId="0">
      <selection activeCell="C43" sqref="C43:D43"/>
    </sheetView>
  </sheetViews>
  <sheetFormatPr defaultRowHeight="15" x14ac:dyDescent="0.25"/>
  <cols>
    <col min="2" max="2" width="30" customWidth="1"/>
    <col min="3" max="3" width="37.140625" customWidth="1"/>
    <col min="4" max="4" width="36.5703125" customWidth="1"/>
  </cols>
  <sheetData>
    <row r="2" spans="2:4" ht="15.75" thickBot="1" x14ac:dyDescent="0.3"/>
    <row r="3" spans="2:4" ht="15.75" thickBot="1" x14ac:dyDescent="0.3">
      <c r="B3" s="161" t="s">
        <v>124</v>
      </c>
      <c r="C3" s="162"/>
      <c r="D3" s="163"/>
    </row>
    <row r="4" spans="2:4" ht="15.75" thickBot="1" x14ac:dyDescent="0.3">
      <c r="B4" s="156" t="s">
        <v>2</v>
      </c>
      <c r="C4" s="157"/>
      <c r="D4" s="158"/>
    </row>
    <row r="5" spans="2:4" x14ac:dyDescent="0.25">
      <c r="B5" s="80" t="s">
        <v>3</v>
      </c>
      <c r="C5" s="159" t="s">
        <v>125</v>
      </c>
      <c r="D5" s="160"/>
    </row>
    <row r="6" spans="2:4" x14ac:dyDescent="0.25">
      <c r="B6" s="81" t="s">
        <v>5</v>
      </c>
      <c r="C6" s="137" t="s">
        <v>126</v>
      </c>
      <c r="D6" s="138"/>
    </row>
    <row r="7" spans="2:4" x14ac:dyDescent="0.25">
      <c r="B7" s="81" t="s">
        <v>7</v>
      </c>
      <c r="C7" s="137" t="s">
        <v>127</v>
      </c>
      <c r="D7" s="138"/>
    </row>
    <row r="8" spans="2:4" x14ac:dyDescent="0.25">
      <c r="B8" s="81" t="s">
        <v>9</v>
      </c>
      <c r="C8" s="148" t="s">
        <v>128</v>
      </c>
      <c r="D8" s="149"/>
    </row>
    <row r="9" spans="2:4" ht="24" x14ac:dyDescent="0.25">
      <c r="B9" s="81" t="s">
        <v>10</v>
      </c>
      <c r="C9" s="137" t="s">
        <v>127</v>
      </c>
      <c r="D9" s="138"/>
    </row>
    <row r="10" spans="2:4" ht="24" x14ac:dyDescent="0.25">
      <c r="B10" s="81" t="s">
        <v>12</v>
      </c>
      <c r="C10" s="137" t="s">
        <v>129</v>
      </c>
      <c r="D10" s="138"/>
    </row>
    <row r="11" spans="2:4" x14ac:dyDescent="0.25">
      <c r="B11" s="81" t="s">
        <v>16</v>
      </c>
      <c r="C11" s="137">
        <v>1992</v>
      </c>
      <c r="D11" s="138"/>
    </row>
    <row r="12" spans="2:4" x14ac:dyDescent="0.25">
      <c r="B12" s="81" t="s">
        <v>130</v>
      </c>
      <c r="C12" s="137">
        <v>2002</v>
      </c>
      <c r="D12" s="138"/>
    </row>
    <row r="13" spans="2:4" ht="36" x14ac:dyDescent="0.25">
      <c r="B13" s="81" t="s">
        <v>13</v>
      </c>
      <c r="C13" s="137" t="s">
        <v>127</v>
      </c>
      <c r="D13" s="138"/>
    </row>
    <row r="14" spans="2:4" ht="36" x14ac:dyDescent="0.25">
      <c r="B14" s="82" t="s">
        <v>14</v>
      </c>
      <c r="C14" s="137" t="s">
        <v>129</v>
      </c>
      <c r="D14" s="138"/>
    </row>
    <row r="15" spans="2:4" ht="24" x14ac:dyDescent="0.25">
      <c r="B15" s="81" t="s">
        <v>18</v>
      </c>
      <c r="C15" s="142" t="s">
        <v>36</v>
      </c>
      <c r="D15" s="143"/>
    </row>
    <row r="16" spans="2:4" ht="35.25" customHeight="1" x14ac:dyDescent="0.25">
      <c r="B16" s="81" t="s">
        <v>20</v>
      </c>
      <c r="C16" s="150" t="s">
        <v>167</v>
      </c>
      <c r="D16" s="151"/>
    </row>
    <row r="17" spans="2:4" x14ac:dyDescent="0.25">
      <c r="B17" s="81" t="s">
        <v>113</v>
      </c>
      <c r="C17" s="152" t="s">
        <v>167</v>
      </c>
      <c r="D17" s="153"/>
    </row>
    <row r="18" spans="2:4" x14ac:dyDescent="0.25">
      <c r="B18" s="81" t="s">
        <v>22</v>
      </c>
      <c r="C18" s="152" t="s">
        <v>167</v>
      </c>
      <c r="D18" s="153"/>
    </row>
    <row r="19" spans="2:4" x14ac:dyDescent="0.25">
      <c r="B19" s="81" t="s">
        <v>23</v>
      </c>
      <c r="C19" s="137" t="s">
        <v>15</v>
      </c>
      <c r="D19" s="138"/>
    </row>
    <row r="20" spans="2:4" ht="24" x14ac:dyDescent="0.25">
      <c r="B20" s="81" t="s">
        <v>24</v>
      </c>
      <c r="C20" s="142" t="s">
        <v>15</v>
      </c>
      <c r="D20" s="143"/>
    </row>
    <row r="21" spans="2:4" ht="15.75" thickBot="1" x14ac:dyDescent="0.3">
      <c r="B21" s="81" t="s">
        <v>131</v>
      </c>
      <c r="C21" s="154" t="s">
        <v>132</v>
      </c>
      <c r="D21" s="155"/>
    </row>
    <row r="22" spans="2:4" ht="15.75" thickBot="1" x14ac:dyDescent="0.3">
      <c r="B22" s="156" t="s">
        <v>29</v>
      </c>
      <c r="C22" s="157"/>
      <c r="D22" s="158"/>
    </row>
    <row r="23" spans="2:4" x14ac:dyDescent="0.25">
      <c r="B23" s="80" t="s">
        <v>30</v>
      </c>
      <c r="C23" s="159">
        <v>4.5999999999999996</v>
      </c>
      <c r="D23" s="160"/>
    </row>
    <row r="24" spans="2:4" x14ac:dyDescent="0.25">
      <c r="B24" s="81" t="s">
        <v>120</v>
      </c>
      <c r="C24" s="137" t="s">
        <v>133</v>
      </c>
      <c r="D24" s="138"/>
    </row>
    <row r="25" spans="2:4" x14ac:dyDescent="0.25">
      <c r="B25" s="81" t="s">
        <v>35</v>
      </c>
      <c r="C25" s="148" t="s">
        <v>134</v>
      </c>
      <c r="D25" s="149"/>
    </row>
    <row r="26" spans="2:4" x14ac:dyDescent="0.25">
      <c r="B26" s="81" t="s">
        <v>37</v>
      </c>
      <c r="C26" s="142" t="s">
        <v>15</v>
      </c>
      <c r="D26" s="143"/>
    </row>
    <row r="27" spans="2:4" x14ac:dyDescent="0.25">
      <c r="B27" s="81" t="s">
        <v>38</v>
      </c>
      <c r="C27" s="142" t="s">
        <v>15</v>
      </c>
      <c r="D27" s="143"/>
    </row>
    <row r="28" spans="2:4" x14ac:dyDescent="0.25">
      <c r="B28" s="81" t="s">
        <v>39</v>
      </c>
      <c r="C28" s="142" t="s">
        <v>15</v>
      </c>
      <c r="D28" s="143"/>
    </row>
    <row r="29" spans="2:4" x14ac:dyDescent="0.25">
      <c r="B29" s="81" t="s">
        <v>40</v>
      </c>
      <c r="C29" s="142" t="s">
        <v>15</v>
      </c>
      <c r="D29" s="143"/>
    </row>
    <row r="30" spans="2:4" x14ac:dyDescent="0.25">
      <c r="B30" s="81" t="s">
        <v>41</v>
      </c>
      <c r="C30" s="137"/>
      <c r="D30" s="138"/>
    </row>
    <row r="31" spans="2:4" ht="15.75" thickBot="1" x14ac:dyDescent="0.3">
      <c r="B31" s="81" t="s">
        <v>43</v>
      </c>
      <c r="C31" s="137"/>
      <c r="D31" s="138"/>
    </row>
    <row r="32" spans="2:4" ht="15.75" thickBot="1" x14ac:dyDescent="0.3">
      <c r="B32" s="144" t="s">
        <v>44</v>
      </c>
      <c r="C32" s="145"/>
      <c r="D32" s="146"/>
    </row>
    <row r="33" spans="2:4" x14ac:dyDescent="0.25">
      <c r="B33" s="83" t="s">
        <v>45</v>
      </c>
      <c r="C33" s="84" t="s">
        <v>46</v>
      </c>
      <c r="D33" s="85" t="s">
        <v>47</v>
      </c>
    </row>
    <row r="34" spans="2:4" x14ac:dyDescent="0.25">
      <c r="B34" s="86"/>
      <c r="C34" s="87"/>
      <c r="D34" s="88"/>
    </row>
    <row r="35" spans="2:4" ht="15.75" thickBot="1" x14ac:dyDescent="0.3">
      <c r="B35" s="89"/>
      <c r="C35" s="90"/>
      <c r="D35" s="91"/>
    </row>
    <row r="36" spans="2:4" ht="15.75" thickBot="1" x14ac:dyDescent="0.3">
      <c r="B36" s="89"/>
      <c r="C36" s="92"/>
      <c r="D36" s="93"/>
    </row>
    <row r="37" spans="2:4" ht="15.75" thickBot="1" x14ac:dyDescent="0.3">
      <c r="B37" s="144" t="s">
        <v>63</v>
      </c>
      <c r="C37" s="145"/>
      <c r="D37" s="146"/>
    </row>
    <row r="38" spans="2:4" ht="24" x14ac:dyDescent="0.25">
      <c r="B38" s="81" t="s">
        <v>64</v>
      </c>
      <c r="C38" s="142" t="s">
        <v>36</v>
      </c>
      <c r="D38" s="143"/>
    </row>
    <row r="39" spans="2:4" x14ac:dyDescent="0.25">
      <c r="B39" s="81" t="s">
        <v>65</v>
      </c>
      <c r="C39" s="94"/>
      <c r="D39" s="94" t="s">
        <v>135</v>
      </c>
    </row>
    <row r="40" spans="2:4" x14ac:dyDescent="0.25">
      <c r="B40" s="81" t="s">
        <v>68</v>
      </c>
      <c r="C40" s="135" t="s">
        <v>136</v>
      </c>
      <c r="D40" s="136"/>
    </row>
    <row r="41" spans="2:4" ht="24" x14ac:dyDescent="0.25">
      <c r="B41" s="81" t="s">
        <v>69</v>
      </c>
      <c r="C41" s="147">
        <v>138000</v>
      </c>
      <c r="D41" s="138"/>
    </row>
    <row r="42" spans="2:4" ht="24.75" x14ac:dyDescent="0.25">
      <c r="B42" s="81" t="s">
        <v>71</v>
      </c>
      <c r="C42" s="148" t="s">
        <v>167</v>
      </c>
      <c r="D42" s="149"/>
    </row>
    <row r="43" spans="2:4" x14ac:dyDescent="0.25">
      <c r="B43" s="81" t="s">
        <v>117</v>
      </c>
      <c r="C43" s="141">
        <v>37438</v>
      </c>
      <c r="D43" s="138"/>
    </row>
    <row r="44" spans="2:4" ht="24.75" x14ac:dyDescent="0.25">
      <c r="B44" s="81" t="s">
        <v>119</v>
      </c>
      <c r="C44" s="135" t="s">
        <v>137</v>
      </c>
      <c r="D44" s="136"/>
    </row>
    <row r="45" spans="2:4" ht="24" x14ac:dyDescent="0.25">
      <c r="B45" s="81" t="s">
        <v>77</v>
      </c>
      <c r="C45" s="137"/>
      <c r="D45" s="138"/>
    </row>
    <row r="46" spans="2:4" ht="24" x14ac:dyDescent="0.25">
      <c r="B46" s="81" t="s">
        <v>78</v>
      </c>
      <c r="C46" s="139"/>
      <c r="D46" s="140"/>
    </row>
    <row r="47" spans="2:4" ht="24" x14ac:dyDescent="0.25">
      <c r="B47" s="81" t="s">
        <v>79</v>
      </c>
      <c r="C47" s="139"/>
      <c r="D47" s="140"/>
    </row>
    <row r="48" spans="2:4" ht="27.75" customHeight="1" x14ac:dyDescent="0.25">
      <c r="B48" s="81" t="s">
        <v>80</v>
      </c>
      <c r="C48" s="139"/>
      <c r="D48" s="140"/>
    </row>
    <row r="49" ht="26.25" customHeight="1" x14ac:dyDescent="0.25"/>
    <row r="50" ht="26.25" customHeight="1" x14ac:dyDescent="0.25"/>
  </sheetData>
  <mergeCells count="41">
    <mergeCell ref="C14:D14"/>
    <mergeCell ref="B3:D3"/>
    <mergeCell ref="B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B22:D22"/>
    <mergeCell ref="C23:D23"/>
    <mergeCell ref="C24:D24"/>
    <mergeCell ref="C25:D25"/>
    <mergeCell ref="C43:D43"/>
    <mergeCell ref="C27:D27"/>
    <mergeCell ref="C28:D28"/>
    <mergeCell ref="C29:D29"/>
    <mergeCell ref="C30:D30"/>
    <mergeCell ref="C31:D31"/>
    <mergeCell ref="B32:D32"/>
    <mergeCell ref="B37:D37"/>
    <mergeCell ref="C38:D38"/>
    <mergeCell ref="C40:D40"/>
    <mergeCell ref="C41:D41"/>
    <mergeCell ref="C42:D42"/>
    <mergeCell ref="C44:D44"/>
    <mergeCell ref="C45:D45"/>
    <mergeCell ref="C46:D46"/>
    <mergeCell ref="C47:D47"/>
    <mergeCell ref="C48:D4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FDD19-A836-43C7-A4C9-DDC115FAA85B}">
  <dimension ref="B1:G25"/>
  <sheetViews>
    <sheetView zoomScaleNormal="100" workbookViewId="0">
      <selection activeCell="J7" sqref="J7"/>
    </sheetView>
  </sheetViews>
  <sheetFormatPr defaultRowHeight="15" x14ac:dyDescent="0.25"/>
  <cols>
    <col min="2" max="2" width="38.5703125" customWidth="1"/>
    <col min="3" max="6" width="11.5703125" bestFit="1" customWidth="1"/>
    <col min="7" max="7" width="12.85546875" customWidth="1"/>
  </cols>
  <sheetData>
    <row r="1" spans="2:7" ht="18.75" x14ac:dyDescent="0.3">
      <c r="B1" s="25" t="s">
        <v>140</v>
      </c>
    </row>
    <row r="3" spans="2:7" ht="37.5" x14ac:dyDescent="0.25">
      <c r="B3" s="95" t="s">
        <v>83</v>
      </c>
      <c r="C3" s="24">
        <v>2013</v>
      </c>
      <c r="D3" s="24">
        <v>2014</v>
      </c>
      <c r="E3" s="24">
        <v>2015</v>
      </c>
      <c r="F3" s="24">
        <v>2016</v>
      </c>
      <c r="G3" s="24">
        <v>2017</v>
      </c>
    </row>
    <row r="4" spans="2:7" x14ac:dyDescent="0.25">
      <c r="B4" s="11" t="s">
        <v>85</v>
      </c>
      <c r="C4" s="21">
        <v>18200</v>
      </c>
      <c r="D4" s="21">
        <v>18200</v>
      </c>
      <c r="E4" s="21">
        <v>18200</v>
      </c>
      <c r="F4" s="21">
        <v>18200</v>
      </c>
      <c r="G4" s="21">
        <v>18200</v>
      </c>
    </row>
    <row r="5" spans="2:7" x14ac:dyDescent="0.25">
      <c r="B5" s="11" t="s">
        <v>86</v>
      </c>
      <c r="C5" s="21">
        <v>98000</v>
      </c>
      <c r="D5" s="21">
        <v>98000</v>
      </c>
      <c r="E5" s="21">
        <v>98000</v>
      </c>
      <c r="F5" s="21">
        <v>98000</v>
      </c>
      <c r="G5" s="21">
        <v>98000</v>
      </c>
    </row>
    <row r="6" spans="2:7" x14ac:dyDescent="0.25">
      <c r="B6" s="11" t="s">
        <v>81</v>
      </c>
      <c r="C6" s="21">
        <v>5904.25</v>
      </c>
      <c r="D6" s="21">
        <v>3236.47</v>
      </c>
      <c r="E6" s="21">
        <v>2562.14</v>
      </c>
      <c r="F6" s="21">
        <v>2021.67</v>
      </c>
      <c r="G6" s="21">
        <v>1118.51</v>
      </c>
    </row>
    <row r="7" spans="2:7" x14ac:dyDescent="0.25">
      <c r="B7" s="11" t="s">
        <v>87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</row>
    <row r="8" spans="2:7" x14ac:dyDescent="0.25">
      <c r="B8" s="11" t="s">
        <v>121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</row>
    <row r="9" spans="2:7" x14ac:dyDescent="0.25">
      <c r="B9" s="11" t="s">
        <v>82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</row>
    <row r="10" spans="2:7" x14ac:dyDescent="0.25">
      <c r="B10" s="11" t="s">
        <v>88</v>
      </c>
      <c r="C10" s="21">
        <v>10000</v>
      </c>
      <c r="D10" s="21">
        <v>10000</v>
      </c>
      <c r="E10" s="21">
        <v>10000</v>
      </c>
      <c r="F10" s="21">
        <v>10000</v>
      </c>
      <c r="G10" s="21">
        <v>10000</v>
      </c>
    </row>
    <row r="11" spans="2:7" x14ac:dyDescent="0.25">
      <c r="B11" s="11" t="s">
        <v>89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 spans="2:7" x14ac:dyDescent="0.25">
      <c r="B12" s="11" t="s">
        <v>99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</row>
    <row r="13" spans="2:7" x14ac:dyDescent="0.25">
      <c r="B13" s="11" t="s">
        <v>98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 spans="2:7" x14ac:dyDescent="0.25">
      <c r="B14" s="13" t="s">
        <v>90</v>
      </c>
      <c r="C14" s="20">
        <f>C4+C5+C7+C10+C11+C12+C13</f>
        <v>126200</v>
      </c>
      <c r="D14" s="20">
        <f>D4+D5+D7+D10+D11+D12+D13</f>
        <v>126200</v>
      </c>
      <c r="E14" s="20">
        <f>E4+E5+E7+E10+E11+E12+E13</f>
        <v>126200</v>
      </c>
      <c r="F14" s="20">
        <f>F4+F5+F7+F10+F11+F12+F13</f>
        <v>126200</v>
      </c>
      <c r="G14" s="20">
        <f>G4+G5+G7+G10+G11+G12+G13</f>
        <v>126200</v>
      </c>
    </row>
    <row r="15" spans="2:7" x14ac:dyDescent="0.25">
      <c r="B15" s="11" t="s">
        <v>91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</row>
    <row r="16" spans="2:7" x14ac:dyDescent="0.25">
      <c r="B16" s="11" t="s">
        <v>92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</row>
    <row r="17" spans="2:7" x14ac:dyDescent="0.25">
      <c r="B17" s="11" t="s">
        <v>93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</row>
    <row r="18" spans="2:7" x14ac:dyDescent="0.25">
      <c r="B18" s="13" t="s">
        <v>94</v>
      </c>
      <c r="C18" s="14">
        <f>C15+C16+C17</f>
        <v>0</v>
      </c>
      <c r="D18" s="14">
        <f>D15+D16+D17</f>
        <v>0</v>
      </c>
      <c r="E18" s="14">
        <f>E15+E16+E17</f>
        <v>0</v>
      </c>
      <c r="F18" s="14">
        <f>F15+F16+F17</f>
        <v>0</v>
      </c>
      <c r="G18" s="14">
        <f>G15+G16+G17</f>
        <v>0</v>
      </c>
    </row>
    <row r="19" spans="2:7" x14ac:dyDescent="0.25">
      <c r="B19" s="11" t="s">
        <v>43</v>
      </c>
      <c r="C19" s="11"/>
      <c r="D19" s="11"/>
      <c r="E19" s="11"/>
      <c r="F19" s="11"/>
      <c r="G19" s="11"/>
    </row>
    <row r="21" spans="2:7" ht="37.5" x14ac:dyDescent="0.3">
      <c r="B21" s="96" t="s">
        <v>84</v>
      </c>
      <c r="C21" s="24">
        <v>2013</v>
      </c>
      <c r="D21" s="24">
        <v>2014</v>
      </c>
      <c r="E21" s="24">
        <v>2015</v>
      </c>
      <c r="F21" s="24">
        <v>2016</v>
      </c>
      <c r="G21" s="24">
        <v>2017</v>
      </c>
    </row>
    <row r="22" spans="2:7" ht="72" x14ac:dyDescent="0.25">
      <c r="B22" s="15" t="s">
        <v>95</v>
      </c>
      <c r="C22" s="18"/>
      <c r="D22" s="11"/>
      <c r="E22" s="11"/>
      <c r="F22" s="11"/>
      <c r="G22" s="19" t="s">
        <v>138</v>
      </c>
    </row>
    <row r="23" spans="2:7" x14ac:dyDescent="0.25">
      <c r="B23" s="11" t="s">
        <v>96</v>
      </c>
      <c r="C23" s="21"/>
      <c r="D23" s="22"/>
      <c r="E23" s="22"/>
      <c r="F23" s="22"/>
      <c r="G23" s="21">
        <v>18300</v>
      </c>
    </row>
    <row r="24" spans="2:7" x14ac:dyDescent="0.25">
      <c r="B24" s="11" t="s">
        <v>97</v>
      </c>
      <c r="C24" s="22"/>
      <c r="D24" s="22"/>
      <c r="E24" s="22"/>
      <c r="F24" s="22"/>
      <c r="G24" s="21">
        <v>0</v>
      </c>
    </row>
    <row r="25" spans="2:7" ht="36.75" x14ac:dyDescent="0.25">
      <c r="B25" s="17" t="s">
        <v>43</v>
      </c>
      <c r="C25" s="11"/>
      <c r="D25" s="11"/>
      <c r="E25" s="11"/>
      <c r="F25" s="11"/>
      <c r="G25" s="18" t="s">
        <v>139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6FB20-E4D3-4608-A803-169DD7798FFB}">
  <dimension ref="B2:D65"/>
  <sheetViews>
    <sheetView workbookViewId="0">
      <selection activeCell="G2" sqref="G2"/>
    </sheetView>
  </sheetViews>
  <sheetFormatPr defaultRowHeight="15" x14ac:dyDescent="0.25"/>
  <cols>
    <col min="2" max="2" width="41.5703125" customWidth="1"/>
    <col min="3" max="3" width="21.7109375" customWidth="1"/>
    <col min="4" max="4" width="27.28515625" customWidth="1"/>
  </cols>
  <sheetData>
    <row r="2" spans="2:4" ht="16.5" customHeight="1" x14ac:dyDescent="0.25">
      <c r="B2" s="107" t="s">
        <v>0</v>
      </c>
      <c r="C2" s="165" t="s">
        <v>156</v>
      </c>
      <c r="D2" s="165"/>
    </row>
    <row r="3" spans="2:4" x14ac:dyDescent="0.25">
      <c r="B3" s="166" t="s">
        <v>2</v>
      </c>
      <c r="C3" s="166"/>
      <c r="D3" s="166"/>
    </row>
    <row r="4" spans="2:4" x14ac:dyDescent="0.25">
      <c r="B4" s="104" t="s">
        <v>3</v>
      </c>
      <c r="C4" s="164" t="s">
        <v>141</v>
      </c>
      <c r="D4" s="164"/>
    </row>
    <row r="5" spans="2:4" x14ac:dyDescent="0.25">
      <c r="B5" s="104" t="s">
        <v>5</v>
      </c>
      <c r="C5" s="164" t="s">
        <v>142</v>
      </c>
      <c r="D5" s="164"/>
    </row>
    <row r="6" spans="2:4" x14ac:dyDescent="0.25">
      <c r="B6" s="104" t="s">
        <v>7</v>
      </c>
      <c r="C6" s="164" t="s">
        <v>143</v>
      </c>
      <c r="D6" s="164"/>
    </row>
    <row r="7" spans="2:4" x14ac:dyDescent="0.25">
      <c r="B7" s="104" t="s">
        <v>9</v>
      </c>
      <c r="C7" s="164" t="s">
        <v>143</v>
      </c>
      <c r="D7" s="164"/>
    </row>
    <row r="8" spans="2:4" x14ac:dyDescent="0.25">
      <c r="B8" s="104" t="s">
        <v>10</v>
      </c>
      <c r="C8" s="164" t="s">
        <v>143</v>
      </c>
      <c r="D8" s="164"/>
    </row>
    <row r="9" spans="2:4" ht="24" x14ac:dyDescent="0.25">
      <c r="B9" s="104" t="s">
        <v>12</v>
      </c>
      <c r="C9" s="164"/>
      <c r="D9" s="164"/>
    </row>
    <row r="10" spans="2:4" ht="24" x14ac:dyDescent="0.25">
      <c r="B10" s="104" t="s">
        <v>13</v>
      </c>
      <c r="C10" s="164" t="s">
        <v>143</v>
      </c>
      <c r="D10" s="164"/>
    </row>
    <row r="11" spans="2:4" ht="24" x14ac:dyDescent="0.25">
      <c r="B11" s="104" t="s">
        <v>14</v>
      </c>
      <c r="C11" s="164"/>
      <c r="D11" s="164"/>
    </row>
    <row r="12" spans="2:4" x14ac:dyDescent="0.25">
      <c r="B12" s="104" t="s">
        <v>16</v>
      </c>
      <c r="C12" s="164">
        <v>1993</v>
      </c>
      <c r="D12" s="164"/>
    </row>
    <row r="13" spans="2:4" x14ac:dyDescent="0.25">
      <c r="B13" s="105" t="s">
        <v>17</v>
      </c>
      <c r="C13" s="164">
        <v>2006</v>
      </c>
      <c r="D13" s="164"/>
    </row>
    <row r="14" spans="2:4" x14ac:dyDescent="0.25">
      <c r="B14" s="104" t="s">
        <v>18</v>
      </c>
      <c r="C14" s="164" t="s">
        <v>36</v>
      </c>
      <c r="D14" s="164"/>
    </row>
    <row r="15" spans="2:4" x14ac:dyDescent="0.25">
      <c r="B15" s="105" t="s">
        <v>18</v>
      </c>
      <c r="C15" s="164" t="s">
        <v>115</v>
      </c>
      <c r="D15" s="164"/>
    </row>
    <row r="16" spans="2:4" x14ac:dyDescent="0.25">
      <c r="B16" s="104" t="s">
        <v>20</v>
      </c>
      <c r="C16" s="164" t="s">
        <v>144</v>
      </c>
      <c r="D16" s="164"/>
    </row>
    <row r="17" spans="2:4" x14ac:dyDescent="0.25">
      <c r="B17" s="104" t="s">
        <v>21</v>
      </c>
      <c r="C17" s="164" t="s">
        <v>145</v>
      </c>
      <c r="D17" s="164"/>
    </row>
    <row r="18" spans="2:4" x14ac:dyDescent="0.25">
      <c r="B18" s="104" t="s">
        <v>22</v>
      </c>
      <c r="C18" s="164" t="s">
        <v>146</v>
      </c>
      <c r="D18" s="164"/>
    </row>
    <row r="19" spans="2:4" x14ac:dyDescent="0.25">
      <c r="B19" s="104" t="s">
        <v>23</v>
      </c>
      <c r="C19" s="164" t="s">
        <v>115</v>
      </c>
      <c r="D19" s="164"/>
    </row>
    <row r="20" spans="2:4" ht="24" x14ac:dyDescent="0.25">
      <c r="B20" s="104" t="s">
        <v>24</v>
      </c>
      <c r="C20" s="164" t="s">
        <v>36</v>
      </c>
      <c r="D20" s="164"/>
    </row>
    <row r="21" spans="2:4" x14ac:dyDescent="0.25">
      <c r="B21" s="104" t="s">
        <v>25</v>
      </c>
      <c r="C21" s="164" t="s">
        <v>36</v>
      </c>
      <c r="D21" s="164"/>
    </row>
    <row r="22" spans="2:4" x14ac:dyDescent="0.25">
      <c r="B22" s="105" t="s">
        <v>26</v>
      </c>
      <c r="C22" s="167">
        <v>42767</v>
      </c>
      <c r="D22" s="164"/>
    </row>
    <row r="23" spans="2:4" ht="24" x14ac:dyDescent="0.25">
      <c r="B23" s="105" t="s">
        <v>27</v>
      </c>
      <c r="C23" s="164" t="s">
        <v>147</v>
      </c>
      <c r="D23" s="164"/>
    </row>
    <row r="24" spans="2:4" ht="24" x14ac:dyDescent="0.25">
      <c r="B24" s="105" t="s">
        <v>27</v>
      </c>
      <c r="C24" s="164" t="s">
        <v>115</v>
      </c>
      <c r="D24" s="164"/>
    </row>
    <row r="25" spans="2:4" ht="24" x14ac:dyDescent="0.25">
      <c r="B25" s="105" t="s">
        <v>28</v>
      </c>
      <c r="C25" s="164" t="s">
        <v>147</v>
      </c>
      <c r="D25" s="164"/>
    </row>
    <row r="26" spans="2:4" ht="24" x14ac:dyDescent="0.25">
      <c r="B26" s="105" t="s">
        <v>28</v>
      </c>
      <c r="C26" s="164" t="s">
        <v>115</v>
      </c>
      <c r="D26" s="164"/>
    </row>
    <row r="27" spans="2:4" x14ac:dyDescent="0.25">
      <c r="B27" s="166" t="s">
        <v>29</v>
      </c>
      <c r="C27" s="166"/>
      <c r="D27" s="166"/>
    </row>
    <row r="28" spans="2:4" x14ac:dyDescent="0.25">
      <c r="B28" s="104" t="s">
        <v>30</v>
      </c>
      <c r="C28" s="164">
        <v>2.7</v>
      </c>
      <c r="D28" s="164"/>
    </row>
    <row r="29" spans="2:4" ht="24" x14ac:dyDescent="0.25">
      <c r="B29" s="105" t="s">
        <v>31</v>
      </c>
      <c r="C29" s="168"/>
      <c r="D29" s="168"/>
    </row>
    <row r="30" spans="2:4" x14ac:dyDescent="0.25">
      <c r="B30" s="104" t="s">
        <v>120</v>
      </c>
      <c r="C30" s="168">
        <v>20000</v>
      </c>
      <c r="D30" s="168"/>
    </row>
    <row r="31" spans="2:4" x14ac:dyDescent="0.25">
      <c r="B31" s="105" t="s">
        <v>34</v>
      </c>
      <c r="C31" s="164"/>
      <c r="D31" s="164"/>
    </row>
    <row r="32" spans="2:4" x14ac:dyDescent="0.25">
      <c r="B32" s="104" t="s">
        <v>35</v>
      </c>
      <c r="C32" s="164" t="s">
        <v>36</v>
      </c>
      <c r="D32" s="164"/>
    </row>
    <row r="33" spans="2:4" x14ac:dyDescent="0.25">
      <c r="B33" s="104" t="s">
        <v>37</v>
      </c>
      <c r="C33" s="164" t="s">
        <v>15</v>
      </c>
      <c r="D33" s="164"/>
    </row>
    <row r="34" spans="2:4" x14ac:dyDescent="0.25">
      <c r="B34" s="104" t="s">
        <v>38</v>
      </c>
      <c r="C34" s="164" t="s">
        <v>15</v>
      </c>
      <c r="D34" s="164"/>
    </row>
    <row r="35" spans="2:4" x14ac:dyDescent="0.25">
      <c r="B35" s="104" t="s">
        <v>39</v>
      </c>
      <c r="C35" s="164" t="s">
        <v>15</v>
      </c>
      <c r="D35" s="164"/>
    </row>
    <row r="36" spans="2:4" x14ac:dyDescent="0.25">
      <c r="B36" s="104" t="s">
        <v>40</v>
      </c>
      <c r="C36" s="164" t="s">
        <v>15</v>
      </c>
      <c r="D36" s="164"/>
    </row>
    <row r="37" spans="2:4" x14ac:dyDescent="0.25">
      <c r="B37" s="106" t="s">
        <v>41</v>
      </c>
      <c r="C37" s="164"/>
      <c r="D37" s="164"/>
    </row>
    <row r="38" spans="2:4" ht="42" customHeight="1" thickBot="1" x14ac:dyDescent="0.3">
      <c r="B38" s="106" t="s">
        <v>43</v>
      </c>
      <c r="C38" s="169" t="s">
        <v>148</v>
      </c>
      <c r="D38" s="169"/>
    </row>
    <row r="39" spans="2:4" x14ac:dyDescent="0.25">
      <c r="B39" s="166" t="s">
        <v>44</v>
      </c>
      <c r="C39" s="166"/>
      <c r="D39" s="166"/>
    </row>
    <row r="40" spans="2:4" x14ac:dyDescent="0.25">
      <c r="B40" s="97" t="s">
        <v>45</v>
      </c>
      <c r="C40" s="98" t="s">
        <v>46</v>
      </c>
      <c r="D40" s="98" t="s">
        <v>47</v>
      </c>
    </row>
    <row r="41" spans="2:4" x14ac:dyDescent="0.25">
      <c r="B41" s="99" t="s">
        <v>149</v>
      </c>
      <c r="C41" s="100"/>
      <c r="D41" s="100"/>
    </row>
    <row r="42" spans="2:4" x14ac:dyDescent="0.25">
      <c r="B42" s="99" t="s">
        <v>150</v>
      </c>
      <c r="C42" s="100"/>
      <c r="D42" s="100"/>
    </row>
    <row r="43" spans="2:4" x14ac:dyDescent="0.25">
      <c r="B43" s="99" t="s">
        <v>151</v>
      </c>
      <c r="C43" s="100"/>
      <c r="D43" s="100"/>
    </row>
    <row r="44" spans="2:4" x14ac:dyDescent="0.25">
      <c r="B44" s="99" t="s">
        <v>152</v>
      </c>
      <c r="C44" s="100"/>
      <c r="D44" s="100"/>
    </row>
    <row r="45" spans="2:4" x14ac:dyDescent="0.25">
      <c r="B45" s="99" t="s">
        <v>152</v>
      </c>
      <c r="C45" s="100"/>
      <c r="D45" s="100"/>
    </row>
    <row r="46" spans="2:4" x14ac:dyDescent="0.25">
      <c r="B46" s="99" t="s">
        <v>60</v>
      </c>
      <c r="C46" s="100"/>
      <c r="D46" s="100"/>
    </row>
    <row r="47" spans="2:4" x14ac:dyDescent="0.25">
      <c r="B47" s="101" t="s">
        <v>61</v>
      </c>
      <c r="C47" s="102">
        <f>SUM(C41:C46)</f>
        <v>0</v>
      </c>
      <c r="D47" s="102">
        <f>SUM(D41:D46)</f>
        <v>0</v>
      </c>
    </row>
    <row r="48" spans="2:4" x14ac:dyDescent="0.25">
      <c r="B48" s="101" t="s">
        <v>62</v>
      </c>
      <c r="C48" s="103" t="e">
        <f>#N/A</f>
        <v>#N/A</v>
      </c>
      <c r="D48" s="103" t="e">
        <f>#N/A</f>
        <v>#N/A</v>
      </c>
    </row>
    <row r="49" spans="2:4" x14ac:dyDescent="0.25">
      <c r="B49" s="166" t="s">
        <v>63</v>
      </c>
      <c r="C49" s="166"/>
      <c r="D49" s="166"/>
    </row>
    <row r="50" spans="2:4" x14ac:dyDescent="0.25">
      <c r="B50" s="104" t="s">
        <v>64</v>
      </c>
      <c r="C50" s="164" t="s">
        <v>15</v>
      </c>
      <c r="D50" s="164"/>
    </row>
    <row r="51" spans="2:4" x14ac:dyDescent="0.25">
      <c r="B51" s="104" t="s">
        <v>65</v>
      </c>
      <c r="C51" s="164" t="s">
        <v>153</v>
      </c>
      <c r="D51" s="164"/>
    </row>
    <row r="52" spans="2:4" x14ac:dyDescent="0.25">
      <c r="B52" s="105" t="s">
        <v>67</v>
      </c>
      <c r="C52" s="164" t="s">
        <v>115</v>
      </c>
      <c r="D52" s="164"/>
    </row>
    <row r="53" spans="2:4" x14ac:dyDescent="0.25">
      <c r="B53" s="104" t="s">
        <v>68</v>
      </c>
      <c r="C53" s="170"/>
      <c r="D53" s="170"/>
    </row>
    <row r="54" spans="2:4" x14ac:dyDescent="0.25">
      <c r="B54" s="104" t="s">
        <v>69</v>
      </c>
      <c r="C54" s="170"/>
      <c r="D54" s="170"/>
    </row>
    <row r="55" spans="2:4" x14ac:dyDescent="0.25">
      <c r="B55" s="104" t="s">
        <v>71</v>
      </c>
      <c r="C55" s="164" t="s">
        <v>115</v>
      </c>
      <c r="D55" s="164"/>
    </row>
    <row r="56" spans="2:4" ht="24" x14ac:dyDescent="0.25">
      <c r="B56" s="105" t="s">
        <v>72</v>
      </c>
      <c r="C56" s="164" t="s">
        <v>36</v>
      </c>
      <c r="D56" s="164"/>
    </row>
    <row r="57" spans="2:4" ht="24" x14ac:dyDescent="0.25">
      <c r="B57" s="105" t="s">
        <v>72</v>
      </c>
      <c r="C57" s="164" t="s">
        <v>154</v>
      </c>
      <c r="D57" s="164"/>
    </row>
    <row r="58" spans="2:4" x14ac:dyDescent="0.25">
      <c r="B58" s="105" t="s">
        <v>73</v>
      </c>
      <c r="C58" s="164" t="s">
        <v>147</v>
      </c>
      <c r="D58" s="164"/>
    </row>
    <row r="59" spans="2:4" x14ac:dyDescent="0.25">
      <c r="B59" s="105" t="s">
        <v>74</v>
      </c>
      <c r="C59" s="164"/>
      <c r="D59" s="164"/>
    </row>
    <row r="60" spans="2:4" x14ac:dyDescent="0.25">
      <c r="B60" s="104" t="s">
        <v>75</v>
      </c>
      <c r="C60" s="164">
        <v>2017</v>
      </c>
      <c r="D60" s="164"/>
    </row>
    <row r="61" spans="2:4" ht="24" x14ac:dyDescent="0.25">
      <c r="B61" s="104" t="s">
        <v>76</v>
      </c>
      <c r="C61" s="164" t="s">
        <v>155</v>
      </c>
      <c r="D61" s="164"/>
    </row>
    <row r="62" spans="2:4" ht="24" x14ac:dyDescent="0.25">
      <c r="B62" s="104" t="s">
        <v>77</v>
      </c>
      <c r="C62" s="164" t="s">
        <v>115</v>
      </c>
      <c r="D62" s="164"/>
    </row>
    <row r="63" spans="2:4" x14ac:dyDescent="0.25">
      <c r="B63" s="104" t="s">
        <v>78</v>
      </c>
      <c r="C63" s="164"/>
      <c r="D63" s="164"/>
    </row>
    <row r="64" spans="2:4" ht="24" x14ac:dyDescent="0.25">
      <c r="B64" s="104" t="s">
        <v>79</v>
      </c>
      <c r="C64" s="164"/>
      <c r="D64" s="164"/>
    </row>
    <row r="65" spans="2:4" ht="24" x14ac:dyDescent="0.25">
      <c r="B65" s="104" t="s">
        <v>80</v>
      </c>
      <c r="C65" s="170"/>
      <c r="D65" s="170"/>
    </row>
  </sheetData>
  <mergeCells count="55">
    <mergeCell ref="C65:D65"/>
    <mergeCell ref="C59:D59"/>
    <mergeCell ref="C60:D60"/>
    <mergeCell ref="C61:D61"/>
    <mergeCell ref="C62:D62"/>
    <mergeCell ref="C63:D63"/>
    <mergeCell ref="C64:D64"/>
    <mergeCell ref="C58:D58"/>
    <mergeCell ref="C38:D38"/>
    <mergeCell ref="B39:D39"/>
    <mergeCell ref="B49:D49"/>
    <mergeCell ref="C50:D50"/>
    <mergeCell ref="C51:D51"/>
    <mergeCell ref="C52:D52"/>
    <mergeCell ref="C53:D53"/>
    <mergeCell ref="C54:D54"/>
    <mergeCell ref="C55:D55"/>
    <mergeCell ref="C56:D56"/>
    <mergeCell ref="C57:D57"/>
    <mergeCell ref="C37:D37"/>
    <mergeCell ref="C26:D26"/>
    <mergeCell ref="B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13:D13"/>
    <mergeCell ref="C2:D2"/>
    <mergeCell ref="B3:D3"/>
    <mergeCell ref="C4:D4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8CD4-8262-47B0-BD21-61CD4C628296}">
  <dimension ref="B2:G26"/>
  <sheetViews>
    <sheetView zoomScaleNormal="100" workbookViewId="0">
      <selection activeCell="L9" sqref="L9"/>
    </sheetView>
  </sheetViews>
  <sheetFormatPr defaultRowHeight="15" x14ac:dyDescent="0.25"/>
  <cols>
    <col min="2" max="2" width="37.85546875" customWidth="1"/>
    <col min="3" max="6" width="10.5703125" bestFit="1" customWidth="1"/>
    <col min="7" max="7" width="11.7109375" customWidth="1"/>
  </cols>
  <sheetData>
    <row r="2" spans="2:7" ht="18.75" x14ac:dyDescent="0.3">
      <c r="B2" s="25" t="s">
        <v>157</v>
      </c>
    </row>
    <row r="4" spans="2:7" ht="37.5" x14ac:dyDescent="0.25">
      <c r="B4" s="95" t="s">
        <v>83</v>
      </c>
      <c r="C4" s="109">
        <v>2013</v>
      </c>
      <c r="D4" s="109">
        <v>2014</v>
      </c>
      <c r="E4" s="109">
        <v>2015</v>
      </c>
      <c r="F4" s="109">
        <v>2016</v>
      </c>
      <c r="G4" s="109">
        <v>2017</v>
      </c>
    </row>
    <row r="5" spans="2:7" x14ac:dyDescent="0.25">
      <c r="B5" s="11" t="s">
        <v>85</v>
      </c>
      <c r="C5" s="21"/>
      <c r="D5" s="21"/>
      <c r="E5" s="21"/>
      <c r="F5" s="21"/>
      <c r="G5" s="21">
        <v>7851</v>
      </c>
    </row>
    <row r="6" spans="2:7" x14ac:dyDescent="0.25">
      <c r="B6" s="11" t="s">
        <v>86</v>
      </c>
      <c r="C6" s="21"/>
      <c r="D6" s="21"/>
      <c r="E6" s="21"/>
      <c r="F6" s="21"/>
      <c r="G6" s="21">
        <v>28600</v>
      </c>
    </row>
    <row r="7" spans="2:7" x14ac:dyDescent="0.25">
      <c r="B7" s="11" t="s">
        <v>81</v>
      </c>
      <c r="C7" s="21"/>
      <c r="D7" s="21"/>
      <c r="E7" s="21"/>
      <c r="F7" s="21"/>
      <c r="G7" s="21">
        <v>540</v>
      </c>
    </row>
    <row r="8" spans="2:7" x14ac:dyDescent="0.25">
      <c r="B8" s="11" t="s">
        <v>87</v>
      </c>
      <c r="C8" s="21"/>
      <c r="D8" s="21"/>
      <c r="E8" s="21"/>
      <c r="F8" s="21"/>
      <c r="G8" s="21"/>
    </row>
    <row r="9" spans="2:7" x14ac:dyDescent="0.25">
      <c r="B9" s="11" t="s">
        <v>121</v>
      </c>
      <c r="C9" s="21"/>
      <c r="D9" s="21"/>
      <c r="E9" s="21"/>
      <c r="F9" s="21"/>
      <c r="G9" s="21"/>
    </row>
    <row r="10" spans="2:7" x14ac:dyDescent="0.25">
      <c r="B10" s="11" t="s">
        <v>82</v>
      </c>
      <c r="C10" s="21"/>
      <c r="D10" s="21"/>
      <c r="E10" s="21"/>
      <c r="F10" s="21"/>
      <c r="G10" s="21"/>
    </row>
    <row r="11" spans="2:7" x14ac:dyDescent="0.25">
      <c r="B11" s="11" t="s">
        <v>88</v>
      </c>
      <c r="C11" s="21"/>
      <c r="D11" s="21"/>
      <c r="E11" s="21"/>
      <c r="F11" s="21"/>
      <c r="G11" s="21">
        <v>2353.94</v>
      </c>
    </row>
    <row r="12" spans="2:7" x14ac:dyDescent="0.25">
      <c r="B12" s="11" t="s">
        <v>89</v>
      </c>
      <c r="C12" s="21"/>
      <c r="D12" s="21"/>
      <c r="E12" s="21"/>
      <c r="F12" s="21"/>
      <c r="G12" s="21">
        <v>5840.55</v>
      </c>
    </row>
    <row r="13" spans="2:7" x14ac:dyDescent="0.25">
      <c r="B13" s="11" t="s">
        <v>99</v>
      </c>
      <c r="C13" s="21"/>
      <c r="D13" s="21"/>
      <c r="E13" s="21"/>
      <c r="F13" s="21"/>
      <c r="G13" s="21"/>
    </row>
    <row r="14" spans="2:7" x14ac:dyDescent="0.25">
      <c r="B14" s="11" t="s">
        <v>98</v>
      </c>
      <c r="C14" s="21"/>
      <c r="D14" s="21"/>
      <c r="E14" s="21"/>
      <c r="F14" s="21"/>
      <c r="G14" s="21">
        <v>10640.25</v>
      </c>
    </row>
    <row r="15" spans="2:7" x14ac:dyDescent="0.25">
      <c r="B15" s="13" t="s">
        <v>90</v>
      </c>
      <c r="C15" s="20"/>
      <c r="D15" s="20"/>
      <c r="E15" s="20"/>
      <c r="F15" s="20"/>
      <c r="G15" s="20">
        <f>G5+G6+G8+G11+G12+G13+G14</f>
        <v>55285.740000000005</v>
      </c>
    </row>
    <row r="16" spans="2:7" x14ac:dyDescent="0.25">
      <c r="B16" s="11" t="s">
        <v>91</v>
      </c>
      <c r="C16" s="12"/>
      <c r="D16" s="12"/>
      <c r="E16" s="12"/>
      <c r="F16" s="12"/>
      <c r="G16" s="12">
        <v>0</v>
      </c>
    </row>
    <row r="17" spans="2:7" x14ac:dyDescent="0.25">
      <c r="B17" s="11" t="s">
        <v>92</v>
      </c>
      <c r="C17" s="12"/>
      <c r="D17" s="12"/>
      <c r="E17" s="12"/>
      <c r="F17" s="12"/>
      <c r="G17" s="12">
        <v>0</v>
      </c>
    </row>
    <row r="18" spans="2:7" x14ac:dyDescent="0.25">
      <c r="B18" s="11" t="s">
        <v>93</v>
      </c>
      <c r="C18" s="12"/>
      <c r="D18" s="12"/>
      <c r="E18" s="12"/>
      <c r="F18" s="12"/>
      <c r="G18" s="12">
        <v>0</v>
      </c>
    </row>
    <row r="19" spans="2:7" x14ac:dyDescent="0.25">
      <c r="B19" s="13" t="s">
        <v>94</v>
      </c>
      <c r="C19" s="14"/>
      <c r="D19" s="14"/>
      <c r="E19" s="14"/>
      <c r="F19" s="14"/>
      <c r="G19" s="14">
        <f>G16+G17+G18</f>
        <v>0</v>
      </c>
    </row>
    <row r="20" spans="2:7" x14ac:dyDescent="0.25">
      <c r="B20" s="11" t="s">
        <v>43</v>
      </c>
      <c r="C20" s="11"/>
      <c r="D20" s="11"/>
      <c r="E20" s="11"/>
      <c r="F20" s="11"/>
      <c r="G20" s="11"/>
    </row>
    <row r="22" spans="2:7" ht="37.5" x14ac:dyDescent="0.25">
      <c r="B22" s="108" t="s">
        <v>84</v>
      </c>
      <c r="C22" s="109">
        <v>2013</v>
      </c>
      <c r="D22" s="109">
        <v>2014</v>
      </c>
      <c r="E22" s="109">
        <v>2015</v>
      </c>
      <c r="F22" s="109">
        <v>2016</v>
      </c>
      <c r="G22" s="109">
        <v>2017</v>
      </c>
    </row>
    <row r="23" spans="2:7" x14ac:dyDescent="0.25">
      <c r="B23" s="15" t="s">
        <v>95</v>
      </c>
      <c r="C23" s="18"/>
      <c r="D23" s="11"/>
      <c r="E23" s="11"/>
      <c r="F23" s="11"/>
      <c r="G23" s="19"/>
    </row>
    <row r="24" spans="2:7" x14ac:dyDescent="0.25">
      <c r="B24" s="11" t="s">
        <v>96</v>
      </c>
      <c r="C24" s="21"/>
      <c r="D24" s="22"/>
      <c r="E24" s="22"/>
      <c r="F24" s="22"/>
      <c r="G24" s="21"/>
    </row>
    <row r="25" spans="2:7" x14ac:dyDescent="0.25">
      <c r="B25" s="11" t="s">
        <v>97</v>
      </c>
      <c r="C25" s="22"/>
      <c r="D25" s="22"/>
      <c r="E25" s="22"/>
      <c r="F25" s="22"/>
      <c r="G25" s="21"/>
    </row>
    <row r="26" spans="2:7" x14ac:dyDescent="0.25">
      <c r="B26" s="17" t="s">
        <v>43</v>
      </c>
      <c r="C26" s="11"/>
      <c r="D26" s="11"/>
      <c r="E26" s="11"/>
      <c r="F26" s="11"/>
      <c r="G26" s="18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FANANO</vt:lpstr>
      <vt:lpstr>FANANO dati gestionali</vt:lpstr>
      <vt:lpstr>MONTEFIORINO</vt:lpstr>
      <vt:lpstr>MONTEFIORINO dati gestionali</vt:lpstr>
      <vt:lpstr>PAVULLO</vt:lpstr>
      <vt:lpstr>PAVULLO dati gestionali</vt:lpstr>
      <vt:lpstr>PIEVEPELAGO</vt:lpstr>
      <vt:lpstr>PIEVEPELAGO dati gestionali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</dc:creator>
  <cp:lastModifiedBy>Francesco Livi</cp:lastModifiedBy>
  <dcterms:created xsi:type="dcterms:W3CDTF">2019-01-29T15:08:50Z</dcterms:created>
  <dcterms:modified xsi:type="dcterms:W3CDTF">2019-05-10T08:01:58Z</dcterms:modified>
</cp:coreProperties>
</file>